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fanc-my.sharepoint.com/personal/ldde_fanc_be/Documents/RAMAS/"/>
    </mc:Choice>
  </mc:AlternateContent>
  <xr:revisionPtr revIDLastSave="0" documentId="8_{E1D3B81B-CBF3-4DEA-894B-AF662D86C2BE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Intro" sheetId="2" r:id="rId1"/>
    <sheet name="BR1" sheetId="11" r:id="rId2"/>
    <sheet name="BR2" sheetId="17" r:id="rId3"/>
    <sheet name="BR3" sheetId="24" r:id="rId4"/>
    <sheet name="BR4" sheetId="25" r:id="rId5"/>
    <sheet name="BR5" sheetId="26" r:id="rId6"/>
    <sheet name="BR6" sheetId="27" r:id="rId7"/>
    <sheet name="BR7" sheetId="28" r:id="rId8"/>
    <sheet name="BR8" sheetId="29" r:id="rId9"/>
    <sheet name="Data" sheetId="16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9" l="1"/>
  <c r="G11" i="29"/>
  <c r="G12" i="29"/>
  <c r="G13" i="29"/>
  <c r="G14" i="29"/>
  <c r="G15" i="29"/>
  <c r="H15" i="29" s="1"/>
  <c r="G16" i="29"/>
  <c r="G17" i="29"/>
  <c r="H17" i="29" s="1"/>
  <c r="N17" i="29" s="1"/>
  <c r="G18" i="29"/>
  <c r="G19" i="29"/>
  <c r="G20" i="29"/>
  <c r="G21" i="29"/>
  <c r="G22" i="29"/>
  <c r="H22" i="29" s="1"/>
  <c r="G23" i="29"/>
  <c r="H23" i="29" s="1"/>
  <c r="G24" i="29"/>
  <c r="H24" i="29" s="1"/>
  <c r="N24" i="29" s="1"/>
  <c r="G9" i="29"/>
  <c r="H9" i="29" s="1"/>
  <c r="J9" i="29" s="1"/>
  <c r="G10" i="28"/>
  <c r="G11" i="28"/>
  <c r="G12" i="28"/>
  <c r="G13" i="28"/>
  <c r="G14" i="28"/>
  <c r="H14" i="28" s="1"/>
  <c r="G15" i="28"/>
  <c r="H15" i="28" s="1"/>
  <c r="G16" i="28"/>
  <c r="H16" i="28" s="1"/>
  <c r="N16" i="28" s="1"/>
  <c r="G17" i="28"/>
  <c r="H17" i="28" s="1"/>
  <c r="G18" i="28"/>
  <c r="G19" i="28"/>
  <c r="G20" i="28"/>
  <c r="G21" i="28"/>
  <c r="G22" i="28"/>
  <c r="H22" i="28" s="1"/>
  <c r="I22" i="28" s="1"/>
  <c r="G23" i="28"/>
  <c r="H23" i="28" s="1"/>
  <c r="G24" i="28"/>
  <c r="H24" i="28" s="1"/>
  <c r="N24" i="28" s="1"/>
  <c r="G9" i="28"/>
  <c r="H9" i="28" s="1"/>
  <c r="G10" i="27"/>
  <c r="G11" i="27"/>
  <c r="G12" i="27"/>
  <c r="G13" i="27"/>
  <c r="G14" i="27"/>
  <c r="H14" i="27" s="1"/>
  <c r="G15" i="27"/>
  <c r="H15" i="27" s="1"/>
  <c r="G16" i="27"/>
  <c r="H16" i="27" s="1"/>
  <c r="G17" i="27"/>
  <c r="H17" i="27" s="1"/>
  <c r="N17" i="27" s="1"/>
  <c r="G18" i="27"/>
  <c r="G19" i="27"/>
  <c r="G20" i="27"/>
  <c r="G21" i="27"/>
  <c r="G22" i="27"/>
  <c r="G23" i="27"/>
  <c r="G24" i="27"/>
  <c r="H24" i="27" s="1"/>
  <c r="G9" i="27"/>
  <c r="H9" i="27" s="1"/>
  <c r="G10" i="26"/>
  <c r="G11" i="26"/>
  <c r="G12" i="26"/>
  <c r="H12" i="26" s="1"/>
  <c r="G13" i="26"/>
  <c r="G14" i="26"/>
  <c r="G15" i="26"/>
  <c r="H15" i="26" s="1"/>
  <c r="G16" i="26"/>
  <c r="G17" i="26"/>
  <c r="H17" i="26" s="1"/>
  <c r="G18" i="26"/>
  <c r="G19" i="26"/>
  <c r="G20" i="26"/>
  <c r="H20" i="26" s="1"/>
  <c r="G21" i="26"/>
  <c r="G22" i="26"/>
  <c r="G23" i="26"/>
  <c r="H23" i="26" s="1"/>
  <c r="G24" i="26"/>
  <c r="G9" i="26"/>
  <c r="H9" i="26" s="1"/>
  <c r="G10" i="25"/>
  <c r="G11" i="25"/>
  <c r="G12" i="25"/>
  <c r="G13" i="25"/>
  <c r="G14" i="25"/>
  <c r="H14" i="25" s="1"/>
  <c r="G15" i="25"/>
  <c r="H15" i="25" s="1"/>
  <c r="G16" i="25"/>
  <c r="G17" i="25"/>
  <c r="G18" i="25"/>
  <c r="G19" i="25"/>
  <c r="G20" i="25"/>
  <c r="G21" i="25"/>
  <c r="G22" i="25"/>
  <c r="H22" i="25" s="1"/>
  <c r="G23" i="25"/>
  <c r="H23" i="25" s="1"/>
  <c r="G24" i="25"/>
  <c r="G9" i="25"/>
  <c r="G10" i="24"/>
  <c r="G11" i="24"/>
  <c r="G12" i="24"/>
  <c r="G13" i="24"/>
  <c r="G14" i="24"/>
  <c r="G15" i="24"/>
  <c r="H15" i="24" s="1"/>
  <c r="I15" i="24" s="1"/>
  <c r="G16" i="24"/>
  <c r="G17" i="24"/>
  <c r="H17" i="24" s="1"/>
  <c r="G18" i="24"/>
  <c r="G19" i="24"/>
  <c r="G20" i="24"/>
  <c r="G21" i="24"/>
  <c r="G22" i="24"/>
  <c r="G23" i="24"/>
  <c r="H23" i="24" s="1"/>
  <c r="I23" i="24" s="1"/>
  <c r="G24" i="24"/>
  <c r="G9" i="24"/>
  <c r="H9" i="24" s="1"/>
  <c r="I9" i="24" s="1"/>
  <c r="N9" i="24" s="1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9" i="17"/>
  <c r="H9" i="17" s="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H23" i="11" s="1"/>
  <c r="N23" i="11" s="1"/>
  <c r="G24" i="11"/>
  <c r="G9" i="11"/>
  <c r="H10" i="29"/>
  <c r="H11" i="29"/>
  <c r="H12" i="29"/>
  <c r="N12" i="29" s="1"/>
  <c r="H13" i="29"/>
  <c r="N13" i="29" s="1"/>
  <c r="H14" i="29"/>
  <c r="H16" i="29"/>
  <c r="N16" i="29" s="1"/>
  <c r="H18" i="29"/>
  <c r="H19" i="29"/>
  <c r="H20" i="29"/>
  <c r="N20" i="29" s="1"/>
  <c r="H21" i="29"/>
  <c r="N21" i="29" s="1"/>
  <c r="H10" i="28"/>
  <c r="N10" i="28" s="1"/>
  <c r="H11" i="28"/>
  <c r="H12" i="28"/>
  <c r="N12" i="28" s="1"/>
  <c r="H13" i="28"/>
  <c r="H18" i="28"/>
  <c r="N18" i="28" s="1"/>
  <c r="H19" i="28"/>
  <c r="H20" i="28"/>
  <c r="N20" i="28" s="1"/>
  <c r="H21" i="28"/>
  <c r="H10" i="27"/>
  <c r="H11" i="27"/>
  <c r="H12" i="27"/>
  <c r="H13" i="27"/>
  <c r="N13" i="27" s="1"/>
  <c r="H18" i="27"/>
  <c r="H19" i="27"/>
  <c r="H20" i="27"/>
  <c r="H21" i="27"/>
  <c r="N21" i="27" s="1"/>
  <c r="H22" i="27"/>
  <c r="H23" i="27"/>
  <c r="H10" i="26"/>
  <c r="H11" i="26"/>
  <c r="H13" i="26"/>
  <c r="H14" i="26"/>
  <c r="H16" i="26"/>
  <c r="H18" i="26"/>
  <c r="H19" i="26"/>
  <c r="H21" i="26"/>
  <c r="N21" i="26" s="1"/>
  <c r="H22" i="26"/>
  <c r="H24" i="26"/>
  <c r="H10" i="24"/>
  <c r="I10" i="24" s="1"/>
  <c r="H11" i="24"/>
  <c r="H12" i="24"/>
  <c r="I12" i="24" s="1"/>
  <c r="H13" i="24"/>
  <c r="I13" i="24" s="1"/>
  <c r="H14" i="24"/>
  <c r="I14" i="24" s="1"/>
  <c r="H16" i="24"/>
  <c r="I16" i="24" s="1"/>
  <c r="H18" i="24"/>
  <c r="I18" i="24" s="1"/>
  <c r="H19" i="24"/>
  <c r="H20" i="24"/>
  <c r="I20" i="24" s="1"/>
  <c r="H21" i="24"/>
  <c r="I21" i="24" s="1"/>
  <c r="H22" i="24"/>
  <c r="I22" i="24" s="1"/>
  <c r="H24" i="24"/>
  <c r="I24" i="24" s="1"/>
  <c r="H24" i="17"/>
  <c r="I24" i="17" s="1"/>
  <c r="H16" i="11"/>
  <c r="N16" i="11" s="1"/>
  <c r="H18" i="11"/>
  <c r="I18" i="11" s="1"/>
  <c r="H19" i="11"/>
  <c r="I19" i="11" s="1"/>
  <c r="H20" i="11"/>
  <c r="N20" i="11" s="1"/>
  <c r="H21" i="11"/>
  <c r="H22" i="11"/>
  <c r="I22" i="11" s="1"/>
  <c r="H24" i="11"/>
  <c r="N24" i="11" s="1"/>
  <c r="J24" i="29"/>
  <c r="F24" i="29"/>
  <c r="J23" i="29"/>
  <c r="F23" i="29"/>
  <c r="J22" i="29"/>
  <c r="F22" i="29"/>
  <c r="J21" i="29"/>
  <c r="F21" i="29"/>
  <c r="J20" i="29"/>
  <c r="F20" i="29"/>
  <c r="J19" i="29"/>
  <c r="F19" i="29"/>
  <c r="J18" i="29"/>
  <c r="F18" i="29"/>
  <c r="J17" i="29"/>
  <c r="F17" i="29"/>
  <c r="J16" i="29"/>
  <c r="F16" i="29"/>
  <c r="J15" i="29"/>
  <c r="F15" i="29"/>
  <c r="J14" i="29"/>
  <c r="F14" i="29"/>
  <c r="J13" i="29"/>
  <c r="F13" i="29"/>
  <c r="J12" i="29"/>
  <c r="F12" i="29"/>
  <c r="J11" i="29"/>
  <c r="F11" i="29"/>
  <c r="J10" i="29"/>
  <c r="F10" i="29"/>
  <c r="F9" i="29"/>
  <c r="J24" i="28"/>
  <c r="F24" i="28"/>
  <c r="J23" i="28"/>
  <c r="F23" i="28"/>
  <c r="J22" i="28"/>
  <c r="F22" i="28"/>
  <c r="J21" i="28"/>
  <c r="F21" i="28"/>
  <c r="J20" i="28"/>
  <c r="F20" i="28"/>
  <c r="J19" i="28"/>
  <c r="F19" i="28"/>
  <c r="J18" i="28"/>
  <c r="F18" i="28"/>
  <c r="J17" i="28"/>
  <c r="F17" i="28"/>
  <c r="J16" i="28"/>
  <c r="F16" i="28"/>
  <c r="J15" i="28"/>
  <c r="F15" i="28"/>
  <c r="J14" i="28"/>
  <c r="F14" i="28"/>
  <c r="J13" i="28"/>
  <c r="F13" i="28"/>
  <c r="J12" i="28"/>
  <c r="F12" i="28"/>
  <c r="J11" i="28"/>
  <c r="F11" i="28"/>
  <c r="J10" i="28"/>
  <c r="F10" i="28"/>
  <c r="F9" i="28"/>
  <c r="J24" i="27"/>
  <c r="F24" i="27"/>
  <c r="J23" i="27"/>
  <c r="F23" i="27"/>
  <c r="J22" i="27"/>
  <c r="F22" i="27"/>
  <c r="J21" i="27"/>
  <c r="F21" i="27"/>
  <c r="J20" i="27"/>
  <c r="F20" i="27"/>
  <c r="J19" i="27"/>
  <c r="F19" i="27"/>
  <c r="J18" i="27"/>
  <c r="F18" i="27"/>
  <c r="J17" i="27"/>
  <c r="F17" i="27"/>
  <c r="J16" i="27"/>
  <c r="F16" i="27"/>
  <c r="J15" i="27"/>
  <c r="F15" i="27"/>
  <c r="J14" i="27"/>
  <c r="F14" i="27"/>
  <c r="J13" i="27"/>
  <c r="F13" i="27"/>
  <c r="J12" i="27"/>
  <c r="F12" i="27"/>
  <c r="J11" i="27"/>
  <c r="F11" i="27"/>
  <c r="J10" i="27"/>
  <c r="F10" i="27"/>
  <c r="F9" i="27"/>
  <c r="J24" i="26"/>
  <c r="F24" i="26"/>
  <c r="J23" i="26"/>
  <c r="F23" i="26"/>
  <c r="J22" i="26"/>
  <c r="F22" i="26"/>
  <c r="J21" i="26"/>
  <c r="F21" i="26"/>
  <c r="J20" i="26"/>
  <c r="F20" i="26"/>
  <c r="J19" i="26"/>
  <c r="F19" i="26"/>
  <c r="J18" i="26"/>
  <c r="F18" i="26"/>
  <c r="J17" i="26"/>
  <c r="F17" i="26"/>
  <c r="J16" i="26"/>
  <c r="F16" i="26"/>
  <c r="J15" i="26"/>
  <c r="F15" i="26"/>
  <c r="J14" i="26"/>
  <c r="F14" i="26"/>
  <c r="J13" i="26"/>
  <c r="F13" i="26"/>
  <c r="J12" i="26"/>
  <c r="F12" i="26"/>
  <c r="J11" i="26"/>
  <c r="F11" i="26"/>
  <c r="J10" i="26"/>
  <c r="F10" i="26"/>
  <c r="F9" i="26"/>
  <c r="J24" i="25"/>
  <c r="H24" i="25"/>
  <c r="F24" i="25"/>
  <c r="J23" i="25"/>
  <c r="F23" i="25"/>
  <c r="J22" i="25"/>
  <c r="F22" i="25"/>
  <c r="J21" i="25"/>
  <c r="H21" i="25"/>
  <c r="F21" i="25"/>
  <c r="J20" i="25"/>
  <c r="H20" i="25"/>
  <c r="F20" i="25"/>
  <c r="J19" i="25"/>
  <c r="H19" i="25"/>
  <c r="F19" i="25"/>
  <c r="J18" i="25"/>
  <c r="H18" i="25"/>
  <c r="F18" i="25"/>
  <c r="J17" i="25"/>
  <c r="H17" i="25"/>
  <c r="F17" i="25"/>
  <c r="J16" i="25"/>
  <c r="H16" i="25"/>
  <c r="F16" i="25"/>
  <c r="J15" i="25"/>
  <c r="F15" i="25"/>
  <c r="J14" i="25"/>
  <c r="F14" i="25"/>
  <c r="J13" i="25"/>
  <c r="H13" i="25"/>
  <c r="F13" i="25"/>
  <c r="J12" i="25"/>
  <c r="H12" i="25"/>
  <c r="F12" i="25"/>
  <c r="J11" i="25"/>
  <c r="H11" i="25"/>
  <c r="F11" i="25"/>
  <c r="J10" i="25"/>
  <c r="H10" i="25"/>
  <c r="F10" i="25"/>
  <c r="F9" i="25"/>
  <c r="J24" i="24"/>
  <c r="F24" i="24"/>
  <c r="J23" i="24"/>
  <c r="F23" i="24"/>
  <c r="J22" i="24"/>
  <c r="F22" i="24"/>
  <c r="J21" i="24"/>
  <c r="F21" i="24"/>
  <c r="J20" i="24"/>
  <c r="F20" i="24"/>
  <c r="J19" i="24"/>
  <c r="F19" i="24"/>
  <c r="J18" i="24"/>
  <c r="F18" i="24"/>
  <c r="J17" i="24"/>
  <c r="F17" i="24"/>
  <c r="J16" i="24"/>
  <c r="F16" i="24"/>
  <c r="J15" i="24"/>
  <c r="F15" i="24"/>
  <c r="J14" i="24"/>
  <c r="F14" i="24"/>
  <c r="J13" i="24"/>
  <c r="F13" i="24"/>
  <c r="J12" i="24"/>
  <c r="F12" i="24"/>
  <c r="J11" i="24"/>
  <c r="F11" i="24"/>
  <c r="J10" i="24"/>
  <c r="F10" i="24"/>
  <c r="F9" i="24"/>
  <c r="J24" i="11"/>
  <c r="F24" i="11"/>
  <c r="J23" i="11"/>
  <c r="F23" i="11"/>
  <c r="J22" i="11"/>
  <c r="F22" i="11"/>
  <c r="J21" i="11"/>
  <c r="F21" i="11"/>
  <c r="J20" i="11"/>
  <c r="F20" i="11"/>
  <c r="J19" i="11"/>
  <c r="F19" i="11"/>
  <c r="J18" i="11"/>
  <c r="F18" i="11"/>
  <c r="F17" i="11"/>
  <c r="F16" i="11"/>
  <c r="F15" i="11"/>
  <c r="F14" i="11"/>
  <c r="F13" i="11"/>
  <c r="F12" i="11"/>
  <c r="F11" i="11"/>
  <c r="F10" i="11"/>
  <c r="F9" i="11"/>
  <c r="J24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H9" i="25" l="1"/>
  <c r="I9" i="25" s="1"/>
  <c r="N9" i="25" s="1"/>
  <c r="I19" i="24"/>
  <c r="N19" i="24"/>
  <c r="N23" i="24"/>
  <c r="N13" i="24"/>
  <c r="I17" i="24"/>
  <c r="N17" i="24"/>
  <c r="I11" i="24"/>
  <c r="N11" i="24"/>
  <c r="N14" i="28"/>
  <c r="I14" i="28"/>
  <c r="N22" i="24"/>
  <c r="N14" i="24"/>
  <c r="N21" i="24"/>
  <c r="N19" i="11"/>
  <c r="N15" i="24"/>
  <c r="N20" i="24"/>
  <c r="N12" i="24"/>
  <c r="I18" i="28"/>
  <c r="N18" i="24"/>
  <c r="N10" i="24"/>
  <c r="I10" i="28"/>
  <c r="N24" i="17"/>
  <c r="N24" i="24"/>
  <c r="N16" i="24"/>
  <c r="I22" i="29"/>
  <c r="N22" i="29"/>
  <c r="N11" i="29"/>
  <c r="I11" i="29"/>
  <c r="I18" i="29"/>
  <c r="N18" i="29"/>
  <c r="N23" i="29"/>
  <c r="I23" i="29"/>
  <c r="I14" i="29"/>
  <c r="N14" i="29"/>
  <c r="N19" i="29"/>
  <c r="I19" i="29"/>
  <c r="I10" i="29"/>
  <c r="N10" i="29"/>
  <c r="N15" i="29"/>
  <c r="I15" i="29"/>
  <c r="I9" i="29"/>
  <c r="N9" i="29" s="1"/>
  <c r="I13" i="29"/>
  <c r="I17" i="29"/>
  <c r="I21" i="29"/>
  <c r="I24" i="29"/>
  <c r="I12" i="29"/>
  <c r="I16" i="29"/>
  <c r="I20" i="29"/>
  <c r="N17" i="28"/>
  <c r="I17" i="28"/>
  <c r="N15" i="28"/>
  <c r="I15" i="28"/>
  <c r="J9" i="28"/>
  <c r="I9" i="28"/>
  <c r="N9" i="28" s="1"/>
  <c r="N13" i="28"/>
  <c r="I13" i="28"/>
  <c r="I11" i="28"/>
  <c r="N11" i="28"/>
  <c r="N23" i="28"/>
  <c r="I23" i="28"/>
  <c r="N19" i="28"/>
  <c r="I19" i="28"/>
  <c r="N21" i="28"/>
  <c r="I21" i="28"/>
  <c r="N22" i="28"/>
  <c r="I12" i="28"/>
  <c r="I16" i="28"/>
  <c r="I20" i="28"/>
  <c r="I24" i="28"/>
  <c r="I10" i="27"/>
  <c r="N10" i="27"/>
  <c r="N15" i="27"/>
  <c r="I15" i="27"/>
  <c r="N20" i="27"/>
  <c r="I20" i="27"/>
  <c r="N12" i="27"/>
  <c r="I12" i="27"/>
  <c r="I22" i="27"/>
  <c r="N22" i="27"/>
  <c r="N23" i="27"/>
  <c r="I23" i="27"/>
  <c r="N11" i="27"/>
  <c r="I11" i="27"/>
  <c r="N16" i="27"/>
  <c r="I16" i="27"/>
  <c r="I18" i="27"/>
  <c r="N18" i="27"/>
  <c r="I14" i="27"/>
  <c r="N14" i="27"/>
  <c r="N19" i="27"/>
  <c r="I19" i="27"/>
  <c r="N24" i="27"/>
  <c r="I24" i="27"/>
  <c r="I9" i="27"/>
  <c r="I13" i="27"/>
  <c r="J9" i="27"/>
  <c r="I17" i="27"/>
  <c r="I21" i="27"/>
  <c r="N9" i="26"/>
  <c r="J9" i="26"/>
  <c r="I9" i="26"/>
  <c r="N12" i="26"/>
  <c r="I12" i="26"/>
  <c r="N20" i="26"/>
  <c r="I20" i="26"/>
  <c r="N16" i="26"/>
  <c r="I16" i="26"/>
  <c r="N15" i="26"/>
  <c r="I15" i="26"/>
  <c r="N17" i="26"/>
  <c r="I17" i="26"/>
  <c r="I10" i="26"/>
  <c r="N10" i="26"/>
  <c r="I18" i="26"/>
  <c r="N18" i="26"/>
  <c r="N23" i="26"/>
  <c r="I23" i="26"/>
  <c r="I22" i="26"/>
  <c r="N22" i="26"/>
  <c r="N13" i="26"/>
  <c r="I13" i="26"/>
  <c r="I11" i="26"/>
  <c r="N11" i="26"/>
  <c r="N19" i="26"/>
  <c r="I19" i="26"/>
  <c r="N24" i="26"/>
  <c r="I24" i="26"/>
  <c r="I14" i="26"/>
  <c r="N14" i="26"/>
  <c r="I21" i="26"/>
  <c r="N14" i="25"/>
  <c r="I14" i="25"/>
  <c r="N22" i="25"/>
  <c r="I22" i="25"/>
  <c r="N17" i="25"/>
  <c r="I17" i="25"/>
  <c r="J9" i="25"/>
  <c r="N12" i="25"/>
  <c r="I12" i="25"/>
  <c r="N20" i="25"/>
  <c r="I20" i="25"/>
  <c r="I15" i="25"/>
  <c r="N15" i="25"/>
  <c r="I23" i="25"/>
  <c r="N23" i="25"/>
  <c r="I10" i="25"/>
  <c r="N10" i="25"/>
  <c r="I18" i="25"/>
  <c r="N18" i="25"/>
  <c r="N13" i="25"/>
  <c r="I13" i="25"/>
  <c r="N21" i="25"/>
  <c r="I21" i="25"/>
  <c r="N16" i="25"/>
  <c r="I16" i="25"/>
  <c r="N24" i="25"/>
  <c r="I24" i="25"/>
  <c r="I11" i="25"/>
  <c r="N11" i="25"/>
  <c r="I19" i="25"/>
  <c r="N19" i="25"/>
  <c r="J9" i="24"/>
  <c r="H9" i="11"/>
  <c r="H15" i="11"/>
  <c r="I15" i="11" s="1"/>
  <c r="H14" i="11"/>
  <c r="I14" i="11" s="1"/>
  <c r="H12" i="11"/>
  <c r="I12" i="11" s="1"/>
  <c r="N12" i="11" s="1"/>
  <c r="H11" i="11"/>
  <c r="I11" i="11" s="1"/>
  <c r="H10" i="11"/>
  <c r="I10" i="11" s="1"/>
  <c r="N10" i="11" s="1"/>
  <c r="H13" i="11"/>
  <c r="J13" i="11" s="1"/>
  <c r="H17" i="11"/>
  <c r="N17" i="11" s="1"/>
  <c r="J17" i="11"/>
  <c r="N21" i="11"/>
  <c r="I21" i="11"/>
  <c r="J15" i="11"/>
  <c r="J14" i="11"/>
  <c r="N18" i="11"/>
  <c r="N22" i="11"/>
  <c r="I16" i="11"/>
  <c r="I20" i="11"/>
  <c r="I24" i="11"/>
  <c r="J12" i="11"/>
  <c r="J16" i="11"/>
  <c r="I23" i="11"/>
  <c r="H23" i="17"/>
  <c r="N23" i="17" s="1"/>
  <c r="J23" i="17"/>
  <c r="H22" i="17"/>
  <c r="J22" i="17"/>
  <c r="I9" i="17"/>
  <c r="N9" i="17" s="1"/>
  <c r="H21" i="17"/>
  <c r="H20" i="17"/>
  <c r="N20" i="17" s="1"/>
  <c r="H19" i="17"/>
  <c r="H18" i="17"/>
  <c r="N18" i="17" s="1"/>
  <c r="H11" i="17"/>
  <c r="H14" i="17"/>
  <c r="N14" i="17" s="1"/>
  <c r="H17" i="17"/>
  <c r="N17" i="17" s="1"/>
  <c r="H16" i="17"/>
  <c r="N16" i="17" s="1"/>
  <c r="H15" i="17"/>
  <c r="N15" i="17" s="1"/>
  <c r="H13" i="17"/>
  <c r="N13" i="17" s="1"/>
  <c r="H12" i="17"/>
  <c r="H10" i="17"/>
  <c r="J9" i="17"/>
  <c r="I26" i="24" l="1"/>
  <c r="N14" i="11"/>
  <c r="I27" i="24"/>
  <c r="G4" i="24" s="1"/>
  <c r="J19" i="17"/>
  <c r="N19" i="17"/>
  <c r="I27" i="26"/>
  <c r="G4" i="26" s="1"/>
  <c r="I27" i="25"/>
  <c r="G4" i="25" s="1"/>
  <c r="I21" i="17"/>
  <c r="N21" i="17"/>
  <c r="I22" i="17"/>
  <c r="N22" i="17"/>
  <c r="I26" i="27"/>
  <c r="J10" i="11"/>
  <c r="I27" i="29"/>
  <c r="G4" i="29" s="1"/>
  <c r="I26" i="29"/>
  <c r="I26" i="28"/>
  <c r="I27" i="28"/>
  <c r="G4" i="28" s="1"/>
  <c r="N9" i="27"/>
  <c r="I27" i="27" s="1"/>
  <c r="G4" i="27" s="1"/>
  <c r="I26" i="26"/>
  <c r="I26" i="25"/>
  <c r="I9" i="11"/>
  <c r="N9" i="11" s="1"/>
  <c r="J9" i="11"/>
  <c r="N11" i="11"/>
  <c r="J11" i="11"/>
  <c r="I17" i="11"/>
  <c r="N15" i="11"/>
  <c r="I13" i="11"/>
  <c r="N13" i="11"/>
  <c r="I23" i="17"/>
  <c r="J18" i="17"/>
  <c r="I11" i="17"/>
  <c r="N11" i="17" s="1"/>
  <c r="J21" i="17"/>
  <c r="I13" i="17"/>
  <c r="I19" i="17"/>
  <c r="I15" i="17"/>
  <c r="I10" i="17"/>
  <c r="N10" i="17" s="1"/>
  <c r="I16" i="17"/>
  <c r="I12" i="17"/>
  <c r="N12" i="17" s="1"/>
  <c r="I17" i="17"/>
  <c r="J20" i="17"/>
  <c r="I20" i="17"/>
  <c r="I18" i="17"/>
  <c r="I14" i="17"/>
  <c r="J12" i="17"/>
  <c r="J10" i="17"/>
  <c r="J13" i="17"/>
  <c r="J11" i="17"/>
  <c r="J17" i="17"/>
  <c r="J16" i="17"/>
  <c r="J15" i="17"/>
  <c r="J14" i="17"/>
  <c r="I26" i="11" l="1"/>
  <c r="I27" i="11"/>
  <c r="G4" i="11" s="1"/>
  <c r="I27" i="17"/>
  <c r="G4" i="17" s="1"/>
  <c r="I26" i="17"/>
</calcChain>
</file>

<file path=xl/sharedStrings.xml><?xml version="1.0" encoding="utf-8"?>
<sst xmlns="http://schemas.openxmlformats.org/spreadsheetml/2006/main" count="592" uniqueCount="231">
  <si>
    <t>Co-60</t>
  </si>
  <si>
    <t>Cs-137</t>
  </si>
  <si>
    <t>Ir-192</t>
  </si>
  <si>
    <t>Se-75</t>
  </si>
  <si>
    <t>Am-241</t>
  </si>
  <si>
    <t>Via deze template kunt u berekenen in welke categorie uw beveiligde ruimtes vallen.</t>
  </si>
  <si>
    <t>Deze categorieën bepalen het beveiligingsniveau en de reglementair vereiste maatregelen voor beveiliging.</t>
  </si>
  <si>
    <t>Merk op:</t>
  </si>
  <si>
    <t>U kunt zelf helemaal bepalen wat uw beveiligde ruimtes zijn. Dit kan om een gebouw, een lokaal, een kluis of in sommige gevallen zelfs een toestel gaan</t>
  </si>
  <si>
    <t>Voor elk van uw beveiligde ruimtes dient een tabblad ingevuld te worden in dit excel document</t>
  </si>
  <si>
    <t>Voor elk van de radioactieve stoffen dient de VERGUNDE activiteit ingevuld te worden. De huidige activiteit doet niet ter zake.</t>
  </si>
  <si>
    <t>Ook radioactieve stoffen die u niet meer hebt, dienen ingegeven te worden, zolang u er nog voor vergund bent!</t>
  </si>
  <si>
    <t>Vul enkel velden in die in het groen gehighlight staan in dit document.</t>
  </si>
  <si>
    <t>Aantal beveiligde ruimtes gekozen in uw inrichting:</t>
  </si>
  <si>
    <r>
      <t xml:space="preserve">Vul hieronder de radioactieve stoffen in met daarbij hun </t>
    </r>
    <r>
      <rPr>
        <b/>
        <sz val="11"/>
        <color theme="1"/>
        <rFont val="Calibri"/>
        <family val="2"/>
        <scheme val="minor"/>
      </rPr>
      <t>vergunde</t>
    </r>
    <r>
      <rPr>
        <sz val="11"/>
        <color theme="1"/>
        <rFont val="Calibri"/>
        <family val="2"/>
        <scheme val="minor"/>
      </rPr>
      <t xml:space="preserve"> activiteit.</t>
    </r>
  </si>
  <si>
    <t>Am-241/Be</t>
  </si>
  <si>
    <t>Cf-252</t>
  </si>
  <si>
    <t>Cm-244</t>
  </si>
  <si>
    <t>Gd-153</t>
  </si>
  <si>
    <t>Pm-147</t>
  </si>
  <si>
    <t>Pu-238</t>
  </si>
  <si>
    <t>Pu-239/Be</t>
  </si>
  <si>
    <t>Tm-170</t>
  </si>
  <si>
    <t>Yb-169</t>
  </si>
  <si>
    <t>Vergunde
activiteit
 in TBq</t>
  </si>
  <si>
    <t>kBq</t>
  </si>
  <si>
    <t>MBq</t>
  </si>
  <si>
    <t>GBq</t>
  </si>
  <si>
    <t>TBq</t>
  </si>
  <si>
    <t>PBq</t>
  </si>
  <si>
    <t>Eenheid
(kies)</t>
  </si>
  <si>
    <t>Totale R-waarde:</t>
  </si>
  <si>
    <t>(kies)</t>
  </si>
  <si>
    <t>Radionuclide</t>
  </si>
  <si>
    <t>Vergunde
activiteit
(vul in)</t>
  </si>
  <si>
    <t>(wordt automatisch berekend)</t>
  </si>
  <si>
    <t>D-waarde 
(TBq)</t>
  </si>
  <si>
    <t>C-11</t>
  </si>
  <si>
    <t>F-18</t>
  </si>
  <si>
    <t>Co-57</t>
  </si>
  <si>
    <t>Ge-68+</t>
  </si>
  <si>
    <t>Sr-89</t>
  </si>
  <si>
    <t>Al uw radioactieve stoffen van categorie 1, 2 en 3, dienen in één van de beveiligde ruimtes opgeslagen te worden</t>
  </si>
  <si>
    <t>Eenheid</t>
  </si>
  <si>
    <t>D-Value</t>
  </si>
  <si>
    <t>DATA</t>
  </si>
  <si>
    <t>Mo-99</t>
  </si>
  <si>
    <t>I-125</t>
  </si>
  <si>
    <t>I-131</t>
  </si>
  <si>
    <t>S-35</t>
  </si>
  <si>
    <t>Ni-63</t>
  </si>
  <si>
    <t>N-13</t>
  </si>
  <si>
    <t>C-14</t>
  </si>
  <si>
    <t>Co-56</t>
  </si>
  <si>
    <t>Co-58</t>
  </si>
  <si>
    <t>Ga-67</t>
  </si>
  <si>
    <t>In-111</t>
  </si>
  <si>
    <t>Lu-177</t>
  </si>
  <si>
    <t>R-Waarde zonder categorie 4 &amp; 5</t>
  </si>
  <si>
    <t>Totale R-Waarde</t>
  </si>
  <si>
    <t>Aantal bronnen</t>
  </si>
  <si>
    <t>R-waarde per bron</t>
  </si>
  <si>
    <t>Categorie (per bron)</t>
  </si>
  <si>
    <t>Kr-85</t>
  </si>
  <si>
    <t>Na-22</t>
  </si>
  <si>
    <t>Ba-133</t>
  </si>
  <si>
    <t>Eu-152</t>
  </si>
  <si>
    <t>Y-90</t>
  </si>
  <si>
    <t>Sr-90</t>
  </si>
  <si>
    <t>P-32</t>
  </si>
  <si>
    <t>Mn-54</t>
  </si>
  <si>
    <t>Fe-55</t>
  </si>
  <si>
    <t>Rb-83</t>
  </si>
  <si>
    <t>Ag-110</t>
  </si>
  <si>
    <t>Xe-133</t>
  </si>
  <si>
    <t>Tl-204</t>
  </si>
  <si>
    <t>Tl-201</t>
  </si>
  <si>
    <t>Ra-224+</t>
  </si>
  <si>
    <t>Ra-226+</t>
  </si>
  <si>
    <t>Vergunde
activiteit (per bron)
(vul in)</t>
  </si>
  <si>
    <t>H-3</t>
  </si>
  <si>
    <t>Be-7</t>
  </si>
  <si>
    <t>P-33</t>
  </si>
  <si>
    <t>Cl-36</t>
  </si>
  <si>
    <t>Ca-45</t>
  </si>
  <si>
    <t>Ca-47</t>
  </si>
  <si>
    <t>Sc-46</t>
  </si>
  <si>
    <t>Sc-47</t>
  </si>
  <si>
    <t>Sc-48</t>
  </si>
  <si>
    <t>V-48</t>
  </si>
  <si>
    <t>Cr-51</t>
  </si>
  <si>
    <t>Mn-52</t>
  </si>
  <si>
    <t>Fe-59</t>
  </si>
  <si>
    <t>Ni-59</t>
  </si>
  <si>
    <t>Zn-65</t>
  </si>
  <si>
    <t>Ge-71</t>
  </si>
  <si>
    <t>As-73</t>
  </si>
  <si>
    <t>As-74</t>
  </si>
  <si>
    <t>As-76</t>
  </si>
  <si>
    <t>As-77</t>
  </si>
  <si>
    <t>Br-82</t>
  </si>
  <si>
    <t>Kr-81</t>
  </si>
  <si>
    <t>Rb-86</t>
  </si>
  <si>
    <t>Sr-85</t>
  </si>
  <si>
    <t>Y-91</t>
  </si>
  <si>
    <t>Zr-95</t>
  </si>
  <si>
    <t>Nb-93m</t>
  </si>
  <si>
    <t>Nb-94</t>
  </si>
  <si>
    <t>Nb-95</t>
  </si>
  <si>
    <t>Mo-93</t>
  </si>
  <si>
    <t>Tc-96</t>
  </si>
  <si>
    <t>Tc-97m</t>
  </si>
  <si>
    <t>Tc-99</t>
  </si>
  <si>
    <t>Rh-105</t>
  </si>
  <si>
    <t>Ru-97</t>
  </si>
  <si>
    <t>Ru-103</t>
  </si>
  <si>
    <t>Ru-106</t>
  </si>
  <si>
    <t>Pd-103</t>
  </si>
  <si>
    <t>Ag-105</t>
  </si>
  <si>
    <t>Ag-108m</t>
  </si>
  <si>
    <t>Cd-109</t>
  </si>
  <si>
    <t>Cd-115</t>
  </si>
  <si>
    <t>Cd-115m</t>
  </si>
  <si>
    <t>In-114m</t>
  </si>
  <si>
    <t>Sn-113</t>
  </si>
  <si>
    <t>Sn-125</t>
  </si>
  <si>
    <t>Sb-122</t>
  </si>
  <si>
    <t>Sb-124</t>
  </si>
  <si>
    <t>Sb-125</t>
  </si>
  <si>
    <t>Te-123m</t>
  </si>
  <si>
    <t>Te-125m</t>
  </si>
  <si>
    <t>Te-127m</t>
  </si>
  <si>
    <t>Te-129m</t>
  </si>
  <si>
    <t>Te-131m</t>
  </si>
  <si>
    <t>Te-132</t>
  </si>
  <si>
    <t>I-126</t>
  </si>
  <si>
    <t>Xe-131m</t>
  </si>
  <si>
    <t>Cs-129</t>
  </si>
  <si>
    <t>Cs-131</t>
  </si>
  <si>
    <t>Cs-132</t>
  </si>
  <si>
    <t>Cs-134</t>
  </si>
  <si>
    <t>Cs-136</t>
  </si>
  <si>
    <t>Ba-131</t>
  </si>
  <si>
    <t>Ba-140</t>
  </si>
  <si>
    <t>La-140</t>
  </si>
  <si>
    <t>Ce-139</t>
  </si>
  <si>
    <t>Ce-141</t>
  </si>
  <si>
    <t>Ce-143</t>
  </si>
  <si>
    <t>Ce-144</t>
  </si>
  <si>
    <t>Pr-143</t>
  </si>
  <si>
    <t>Nd-147</t>
  </si>
  <si>
    <t>Pm-149</t>
  </si>
  <si>
    <t>Sm-151</t>
  </si>
  <si>
    <t>Sm-153</t>
  </si>
  <si>
    <t>Eu-154</t>
  </si>
  <si>
    <t>Eu-155</t>
  </si>
  <si>
    <t>Tb-160</t>
  </si>
  <si>
    <t>Dy-166</t>
  </si>
  <si>
    <t>Ho-166</t>
  </si>
  <si>
    <t>Er-169</t>
  </si>
  <si>
    <t>Tm-171</t>
  </si>
  <si>
    <t>Yb-175</t>
  </si>
  <si>
    <t>Hf-181</t>
  </si>
  <si>
    <t>Ta-182</t>
  </si>
  <si>
    <t>W-181</t>
  </si>
  <si>
    <t>W-185</t>
  </si>
  <si>
    <t>Re-186</t>
  </si>
  <si>
    <t>Os-185</t>
  </si>
  <si>
    <t>Os-191</t>
  </si>
  <si>
    <t>Os-193</t>
  </si>
  <si>
    <t>Ir-190</t>
  </si>
  <si>
    <t>Pt-191</t>
  </si>
  <si>
    <t>Pt-193m</t>
  </si>
  <si>
    <t>Au-198</t>
  </si>
  <si>
    <t>Au-199</t>
  </si>
  <si>
    <t>Hg-197</t>
  </si>
  <si>
    <t>Hg-203</t>
  </si>
  <si>
    <t>Tl-200</t>
  </si>
  <si>
    <t>Tl-202</t>
  </si>
  <si>
    <t>Pb-203</t>
  </si>
  <si>
    <t>Pb-210</t>
  </si>
  <si>
    <t>Pb-212</t>
  </si>
  <si>
    <t>Bi-206</t>
  </si>
  <si>
    <t>Bi-207</t>
  </si>
  <si>
    <t>Bi-210</t>
  </si>
  <si>
    <t>Po-210</t>
  </si>
  <si>
    <t>Rn-222</t>
  </si>
  <si>
    <t>Ra-223</t>
  </si>
  <si>
    <t>Ra-225</t>
  </si>
  <si>
    <t>Ra-228</t>
  </si>
  <si>
    <t>Th-227</t>
  </si>
  <si>
    <t>Th-228</t>
  </si>
  <si>
    <t>Th-229</t>
  </si>
  <si>
    <t>Th-230</t>
  </si>
  <si>
    <t>Th-231</t>
  </si>
  <si>
    <t>Th-234</t>
  </si>
  <si>
    <t>Pa-230</t>
  </si>
  <si>
    <t>Pa-231</t>
  </si>
  <si>
    <t>Pa-233</t>
  </si>
  <si>
    <t>U-233</t>
  </si>
  <si>
    <t>U-234</t>
  </si>
  <si>
    <t>U-235</t>
  </si>
  <si>
    <t>Np-237</t>
  </si>
  <si>
    <t>Np-239</t>
  </si>
  <si>
    <t>Pu-236</t>
  </si>
  <si>
    <t>Pu-237</t>
  </si>
  <si>
    <t>Pu-240</t>
  </si>
  <si>
    <t>Pu-241</t>
  </si>
  <si>
    <t>Pu-242</t>
  </si>
  <si>
    <t>Pu-244</t>
  </si>
  <si>
    <t>Am-239/Be-9</t>
  </si>
  <si>
    <t>Am-242m</t>
  </si>
  <si>
    <t>Am-243</t>
  </si>
  <si>
    <t>Cm-242</t>
  </si>
  <si>
    <t>Cm-243</t>
  </si>
  <si>
    <t>Cm-245</t>
  </si>
  <si>
    <t>Cm-246</t>
  </si>
  <si>
    <t>Cm-247</t>
  </si>
  <si>
    <t>Cm-248</t>
  </si>
  <si>
    <t>Bk-249</t>
  </si>
  <si>
    <t>Cf-251</t>
  </si>
  <si>
    <t>Cf-250</t>
  </si>
  <si>
    <t>Cf-249</t>
  </si>
  <si>
    <t>Cf-248</t>
  </si>
  <si>
    <t>Cf-253</t>
  </si>
  <si>
    <t>Cf-254</t>
  </si>
  <si>
    <t>Naam van de Beveiligde Ruimte:</t>
  </si>
  <si>
    <t>Categorie van de Beveiligde Ruimte:</t>
  </si>
  <si>
    <t>I-124</t>
  </si>
  <si>
    <t>W-188</t>
  </si>
  <si>
    <t>Ac-225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</si>
</sst>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Alignment="1">
      <alignment vertical="center"/>
    </xf>
    <xf numFmtId="1" fontId="0" fillId="0" borderId="0" xfId="0" applyNumberFormat="1"/>
    <xf numFmtId="1" fontId="1" fillId="0" borderId="0" xfId="0" applyNumberFormat="1" applyFont="1"/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Protection="1">
      <protection hidden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0" fontId="0" fillId="4" borderId="1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1" xfId="0" applyFill="1" applyBorder="1"/>
    <xf numFmtId="0" fontId="0" fillId="4" borderId="10" xfId="0" applyFill="1" applyBorder="1"/>
    <xf numFmtId="0" fontId="0" fillId="4" borderId="15" xfId="0" applyFill="1" applyBorder="1" applyProtection="1">
      <protection hidden="1"/>
    </xf>
    <xf numFmtId="0" fontId="0" fillId="4" borderId="1" xfId="0" applyFill="1" applyBorder="1"/>
    <xf numFmtId="0" fontId="0" fillId="0" borderId="16" xfId="0" applyBorder="1"/>
    <xf numFmtId="0" fontId="0" fillId="4" borderId="10" xfId="0" applyFill="1" applyBorder="1" applyProtection="1">
      <protection hidden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32"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280988</xdr:colOff>
      <xdr:row>12</xdr:row>
      <xdr:rowOff>98426</xdr:rowOff>
    </xdr:from>
    <xdr:to>
      <xdr:col>5</xdr:col>
      <xdr:colOff>320357</xdr:colOff>
      <xdr:row>15</xdr:row>
      <xdr:rowOff>44450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46955C77-D1B8-4903-9E3C-CE1F4AF453D6}"/>
            </a:ext>
          </a:extLst>
        </xdr:cNvPr>
        <xdr:cNvSpPr/>
      </xdr:nvSpPr>
      <xdr:spPr>
        <a:xfrm>
          <a:off x="3336926" y="2305051"/>
          <a:ext cx="39369" cy="4937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028B48EF-E22A-4DE7-AD4D-67D8AB349965}"/>
            </a:ext>
          </a:extLst>
        </xdr:cNvPr>
        <xdr:cNvSpPr/>
      </xdr:nvSpPr>
      <xdr:spPr>
        <a:xfrm>
          <a:off x="304800" y="5086350"/>
          <a:ext cx="39369" cy="4937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E5DD112B-6C26-415C-96C3-5233941E8744}"/>
            </a:ext>
          </a:extLst>
        </xdr:cNvPr>
        <xdr:cNvSpPr/>
      </xdr:nvSpPr>
      <xdr:spPr>
        <a:xfrm>
          <a:off x="304800" y="5086350"/>
          <a:ext cx="39369" cy="4937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58737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12F807C2-B589-4371-8A6E-2904CFF9F5E7}"/>
            </a:ext>
          </a:extLst>
        </xdr:cNvPr>
        <xdr:cNvSpPr/>
      </xdr:nvSpPr>
      <xdr:spPr>
        <a:xfrm>
          <a:off x="304800" y="5086350"/>
          <a:ext cx="39369" cy="4968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294216</xdr:colOff>
      <xdr:row>24</xdr:row>
      <xdr:rowOff>80434</xdr:rowOff>
    </xdr:from>
    <xdr:to>
      <xdr:col>3</xdr:col>
      <xdr:colOff>333585</xdr:colOff>
      <xdr:row>27</xdr:row>
      <xdr:rowOff>43921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6E2FCB55-6459-4D5B-8879-D2394533E2FF}"/>
            </a:ext>
          </a:extLst>
        </xdr:cNvPr>
        <xdr:cNvSpPr/>
      </xdr:nvSpPr>
      <xdr:spPr>
        <a:xfrm>
          <a:off x="2357966" y="5139267"/>
          <a:ext cx="39369" cy="524404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276225</xdr:colOff>
      <xdr:row>24</xdr:row>
      <xdr:rowOff>70909</xdr:rowOff>
    </xdr:from>
    <xdr:to>
      <xdr:col>4</xdr:col>
      <xdr:colOff>315594</xdr:colOff>
      <xdr:row>27</xdr:row>
      <xdr:rowOff>34396</xdr:rowOff>
    </xdr:to>
    <xdr:sp macro="" textlink="">
      <xdr:nvSpPr>
        <xdr:cNvPr id="6" name="Arrow: Up 5">
          <a:extLst>
            <a:ext uri="{FF2B5EF4-FFF2-40B4-BE49-F238E27FC236}">
              <a16:creationId xmlns:a16="http://schemas.microsoft.com/office/drawing/2014/main" id="{0BF93A1D-5132-433A-9DB6-81DE228C91AA}"/>
            </a:ext>
          </a:extLst>
        </xdr:cNvPr>
        <xdr:cNvSpPr/>
      </xdr:nvSpPr>
      <xdr:spPr>
        <a:xfrm>
          <a:off x="2985558" y="5129742"/>
          <a:ext cx="39369" cy="524404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113027</xdr:colOff>
      <xdr:row>1</xdr:row>
      <xdr:rowOff>180340</xdr:rowOff>
    </xdr:from>
    <xdr:to>
      <xdr:col>12</xdr:col>
      <xdr:colOff>170178</xdr:colOff>
      <xdr:row>1</xdr:row>
      <xdr:rowOff>216534</xdr:rowOff>
    </xdr:to>
    <xdr:sp macro="" textlink="">
      <xdr:nvSpPr>
        <xdr:cNvPr id="7" name="Arrow: Up 6">
          <a:extLst>
            <a:ext uri="{FF2B5EF4-FFF2-40B4-BE49-F238E27FC236}">
              <a16:creationId xmlns:a16="http://schemas.microsoft.com/office/drawing/2014/main" id="{A1995D9A-BA07-4E16-B436-1FDFE44C6CC8}"/>
            </a:ext>
          </a:extLst>
        </xdr:cNvPr>
        <xdr:cNvSpPr/>
      </xdr:nvSpPr>
      <xdr:spPr>
        <a:xfrm rot="16200000" flipH="1">
          <a:off x="6276656" y="-20639"/>
          <a:ext cx="36194" cy="666751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278342</xdr:colOff>
      <xdr:row>24</xdr:row>
      <xdr:rowOff>71967</xdr:rowOff>
    </xdr:from>
    <xdr:to>
      <xdr:col>1</xdr:col>
      <xdr:colOff>317711</xdr:colOff>
      <xdr:row>27</xdr:row>
      <xdr:rowOff>33337</xdr:rowOff>
    </xdr:to>
    <xdr:sp macro="" textlink="">
      <xdr:nvSpPr>
        <xdr:cNvPr id="8" name="Arrow: Up 7">
          <a:extLst>
            <a:ext uri="{FF2B5EF4-FFF2-40B4-BE49-F238E27FC236}">
              <a16:creationId xmlns:a16="http://schemas.microsoft.com/office/drawing/2014/main" id="{049F869B-AA4A-4CB2-BF16-858433EE6B04}"/>
            </a:ext>
          </a:extLst>
        </xdr:cNvPr>
        <xdr:cNvSpPr/>
      </xdr:nvSpPr>
      <xdr:spPr>
        <a:xfrm>
          <a:off x="892175" y="5130800"/>
          <a:ext cx="39369" cy="5222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113027</xdr:colOff>
      <xdr:row>1</xdr:row>
      <xdr:rowOff>180340</xdr:rowOff>
    </xdr:from>
    <xdr:to>
      <xdr:col>13</xdr:col>
      <xdr:colOff>170178</xdr:colOff>
      <xdr:row>1</xdr:row>
      <xdr:rowOff>216534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F610E3B2-8820-41BB-A1B6-5F254649BFD0}"/>
            </a:ext>
          </a:extLst>
        </xdr:cNvPr>
        <xdr:cNvSpPr/>
      </xdr:nvSpPr>
      <xdr:spPr>
        <a:xfrm rot="16200000" flipH="1">
          <a:off x="6886256" y="58736"/>
          <a:ext cx="36194" cy="666751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638175</xdr:colOff>
      <xdr:row>25</xdr:row>
      <xdr:rowOff>19050</xdr:rowOff>
    </xdr:from>
    <xdr:to>
      <xdr:col>2</xdr:col>
      <xdr:colOff>677544</xdr:colOff>
      <xdr:row>27</xdr:row>
      <xdr:rowOff>160337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29296351-1D4E-4B67-95C1-70499A06E10E}"/>
            </a:ext>
          </a:extLst>
        </xdr:cNvPr>
        <xdr:cNvSpPr/>
      </xdr:nvSpPr>
      <xdr:spPr>
        <a:xfrm>
          <a:off x="1247775" y="5305425"/>
          <a:ext cx="39369" cy="50323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400050</xdr:colOff>
      <xdr:row>25</xdr:row>
      <xdr:rowOff>15875</xdr:rowOff>
    </xdr:from>
    <xdr:to>
      <xdr:col>3</xdr:col>
      <xdr:colOff>439419</xdr:colOff>
      <xdr:row>27</xdr:row>
      <xdr:rowOff>163512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A059533B-4FEE-445D-BB2B-D1542B67FD57}"/>
            </a:ext>
          </a:extLst>
        </xdr:cNvPr>
        <xdr:cNvSpPr/>
      </xdr:nvSpPr>
      <xdr:spPr>
        <a:xfrm>
          <a:off x="1914525" y="5302250"/>
          <a:ext cx="39369" cy="5095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234950</xdr:colOff>
      <xdr:row>25</xdr:row>
      <xdr:rowOff>15875</xdr:rowOff>
    </xdr:from>
    <xdr:to>
      <xdr:col>4</xdr:col>
      <xdr:colOff>274319</xdr:colOff>
      <xdr:row>27</xdr:row>
      <xdr:rowOff>163512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FA5EC087-CACC-411C-9746-494E6D25BF3F}"/>
            </a:ext>
          </a:extLst>
        </xdr:cNvPr>
        <xdr:cNvSpPr/>
      </xdr:nvSpPr>
      <xdr:spPr>
        <a:xfrm>
          <a:off x="2444750" y="5302250"/>
          <a:ext cx="39369" cy="5095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387350</xdr:colOff>
      <xdr:row>25</xdr:row>
      <xdr:rowOff>44450</xdr:rowOff>
    </xdr:from>
    <xdr:to>
      <xdr:col>1</xdr:col>
      <xdr:colOff>426719</xdr:colOff>
      <xdr:row>28</xdr:row>
      <xdr:rowOff>7937</xdr:rowOff>
    </xdr:to>
    <xdr:sp macro="" textlink="">
      <xdr:nvSpPr>
        <xdr:cNvPr id="6" name="Arrow: Up 5">
          <a:extLst>
            <a:ext uri="{FF2B5EF4-FFF2-40B4-BE49-F238E27FC236}">
              <a16:creationId xmlns:a16="http://schemas.microsoft.com/office/drawing/2014/main" id="{97992485-083D-4C31-9486-2D721E970B94}"/>
            </a:ext>
          </a:extLst>
        </xdr:cNvPr>
        <xdr:cNvSpPr/>
      </xdr:nvSpPr>
      <xdr:spPr>
        <a:xfrm>
          <a:off x="996950" y="5149850"/>
          <a:ext cx="39369" cy="70643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C5D76652-B7DC-4FC5-A06B-FC9921027892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90103681-710E-4A34-B614-A9DF8F6592E2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58737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064C01BE-E023-45B8-9F1B-95BAB5664F95}"/>
            </a:ext>
          </a:extLst>
        </xdr:cNvPr>
        <xdr:cNvSpPr/>
      </xdr:nvSpPr>
      <xdr:spPr>
        <a:xfrm>
          <a:off x="1524000" y="5159375"/>
          <a:ext cx="39369" cy="69056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294216</xdr:colOff>
      <xdr:row>24</xdr:row>
      <xdr:rowOff>80434</xdr:rowOff>
    </xdr:from>
    <xdr:to>
      <xdr:col>3</xdr:col>
      <xdr:colOff>333585</xdr:colOff>
      <xdr:row>27</xdr:row>
      <xdr:rowOff>43921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A3227BA3-BC1E-455B-B3A9-7867105AF5AB}"/>
            </a:ext>
          </a:extLst>
        </xdr:cNvPr>
        <xdr:cNvSpPr/>
      </xdr:nvSpPr>
      <xdr:spPr>
        <a:xfrm>
          <a:off x="2345266" y="5141384"/>
          <a:ext cx="3301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276225</xdr:colOff>
      <xdr:row>24</xdr:row>
      <xdr:rowOff>70909</xdr:rowOff>
    </xdr:from>
    <xdr:to>
      <xdr:col>4</xdr:col>
      <xdr:colOff>315594</xdr:colOff>
      <xdr:row>27</xdr:row>
      <xdr:rowOff>34396</xdr:rowOff>
    </xdr:to>
    <xdr:sp macro="" textlink="">
      <xdr:nvSpPr>
        <xdr:cNvPr id="6" name="Arrow: Up 5">
          <a:extLst>
            <a:ext uri="{FF2B5EF4-FFF2-40B4-BE49-F238E27FC236}">
              <a16:creationId xmlns:a16="http://schemas.microsoft.com/office/drawing/2014/main" id="{1ABD0AE7-27B8-4B61-862C-20F5B8C5FE0B}"/>
            </a:ext>
          </a:extLst>
        </xdr:cNvPr>
        <xdr:cNvSpPr/>
      </xdr:nvSpPr>
      <xdr:spPr>
        <a:xfrm>
          <a:off x="2959100" y="5125509"/>
          <a:ext cx="3936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113027</xdr:colOff>
      <xdr:row>1</xdr:row>
      <xdr:rowOff>180340</xdr:rowOff>
    </xdr:from>
    <xdr:to>
      <xdr:col>12</xdr:col>
      <xdr:colOff>170178</xdr:colOff>
      <xdr:row>1</xdr:row>
      <xdr:rowOff>216534</xdr:rowOff>
    </xdr:to>
    <xdr:sp macro="" textlink="">
      <xdr:nvSpPr>
        <xdr:cNvPr id="7" name="Arrow: Up 6">
          <a:extLst>
            <a:ext uri="{FF2B5EF4-FFF2-40B4-BE49-F238E27FC236}">
              <a16:creationId xmlns:a16="http://schemas.microsoft.com/office/drawing/2014/main" id="{412713F9-2E4D-4DF0-A4F7-2DDA5EB7694E}"/>
            </a:ext>
          </a:extLst>
        </xdr:cNvPr>
        <xdr:cNvSpPr/>
      </xdr:nvSpPr>
      <xdr:spPr>
        <a:xfrm rot="16200000" flipH="1">
          <a:off x="7495856" y="58736"/>
          <a:ext cx="36194" cy="666751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278342</xdr:colOff>
      <xdr:row>24</xdr:row>
      <xdr:rowOff>71967</xdr:rowOff>
    </xdr:from>
    <xdr:to>
      <xdr:col>1</xdr:col>
      <xdr:colOff>317711</xdr:colOff>
      <xdr:row>27</xdr:row>
      <xdr:rowOff>33337</xdr:rowOff>
    </xdr:to>
    <xdr:sp macro="" textlink="">
      <xdr:nvSpPr>
        <xdr:cNvPr id="8" name="Arrow: Up 7">
          <a:extLst>
            <a:ext uri="{FF2B5EF4-FFF2-40B4-BE49-F238E27FC236}">
              <a16:creationId xmlns:a16="http://schemas.microsoft.com/office/drawing/2014/main" id="{F78FD2B2-D9BB-4C28-AD63-EC0AD9A0D581}"/>
            </a:ext>
          </a:extLst>
        </xdr:cNvPr>
        <xdr:cNvSpPr/>
      </xdr:nvSpPr>
      <xdr:spPr>
        <a:xfrm>
          <a:off x="884767" y="5126567"/>
          <a:ext cx="39369" cy="694795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CA677C2D-5123-473B-966F-7056C1017620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D2172097-B718-4691-8BFF-9555ED97C1CF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58737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4C802659-18C4-4549-8CDA-438EE3CBBEDB}"/>
            </a:ext>
          </a:extLst>
        </xdr:cNvPr>
        <xdr:cNvSpPr/>
      </xdr:nvSpPr>
      <xdr:spPr>
        <a:xfrm>
          <a:off x="1524000" y="5159375"/>
          <a:ext cx="39369" cy="69056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294216</xdr:colOff>
      <xdr:row>24</xdr:row>
      <xdr:rowOff>80434</xdr:rowOff>
    </xdr:from>
    <xdr:to>
      <xdr:col>3</xdr:col>
      <xdr:colOff>333585</xdr:colOff>
      <xdr:row>27</xdr:row>
      <xdr:rowOff>43921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39193BF6-73FA-437B-89CC-29D210B729FF}"/>
            </a:ext>
          </a:extLst>
        </xdr:cNvPr>
        <xdr:cNvSpPr/>
      </xdr:nvSpPr>
      <xdr:spPr>
        <a:xfrm>
          <a:off x="2345266" y="5141384"/>
          <a:ext cx="3301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276225</xdr:colOff>
      <xdr:row>24</xdr:row>
      <xdr:rowOff>70909</xdr:rowOff>
    </xdr:from>
    <xdr:to>
      <xdr:col>4</xdr:col>
      <xdr:colOff>315594</xdr:colOff>
      <xdr:row>27</xdr:row>
      <xdr:rowOff>34396</xdr:rowOff>
    </xdr:to>
    <xdr:sp macro="" textlink="">
      <xdr:nvSpPr>
        <xdr:cNvPr id="6" name="Arrow: Up 5">
          <a:extLst>
            <a:ext uri="{FF2B5EF4-FFF2-40B4-BE49-F238E27FC236}">
              <a16:creationId xmlns:a16="http://schemas.microsoft.com/office/drawing/2014/main" id="{3E79E86A-3268-4525-B0B5-812281CC913B}"/>
            </a:ext>
          </a:extLst>
        </xdr:cNvPr>
        <xdr:cNvSpPr/>
      </xdr:nvSpPr>
      <xdr:spPr>
        <a:xfrm>
          <a:off x="2959100" y="5125509"/>
          <a:ext cx="3936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113027</xdr:colOff>
      <xdr:row>1</xdr:row>
      <xdr:rowOff>180340</xdr:rowOff>
    </xdr:from>
    <xdr:to>
      <xdr:col>12</xdr:col>
      <xdr:colOff>170178</xdr:colOff>
      <xdr:row>1</xdr:row>
      <xdr:rowOff>216534</xdr:rowOff>
    </xdr:to>
    <xdr:sp macro="" textlink="">
      <xdr:nvSpPr>
        <xdr:cNvPr id="7" name="Arrow: Up 6">
          <a:extLst>
            <a:ext uri="{FF2B5EF4-FFF2-40B4-BE49-F238E27FC236}">
              <a16:creationId xmlns:a16="http://schemas.microsoft.com/office/drawing/2014/main" id="{A780F7AD-81C7-4A50-8155-AA6600DD4AFC}"/>
            </a:ext>
          </a:extLst>
        </xdr:cNvPr>
        <xdr:cNvSpPr/>
      </xdr:nvSpPr>
      <xdr:spPr>
        <a:xfrm rot="16200000" flipH="1">
          <a:off x="7543481" y="58736"/>
          <a:ext cx="36194" cy="666751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278342</xdr:colOff>
      <xdr:row>24</xdr:row>
      <xdr:rowOff>71967</xdr:rowOff>
    </xdr:from>
    <xdr:to>
      <xdr:col>1</xdr:col>
      <xdr:colOff>317711</xdr:colOff>
      <xdr:row>27</xdr:row>
      <xdr:rowOff>33337</xdr:rowOff>
    </xdr:to>
    <xdr:sp macro="" textlink="">
      <xdr:nvSpPr>
        <xdr:cNvPr id="8" name="Arrow: Up 7">
          <a:extLst>
            <a:ext uri="{FF2B5EF4-FFF2-40B4-BE49-F238E27FC236}">
              <a16:creationId xmlns:a16="http://schemas.microsoft.com/office/drawing/2014/main" id="{E0201FEA-1244-44C8-A761-4EC74FCB2080}"/>
            </a:ext>
          </a:extLst>
        </xdr:cNvPr>
        <xdr:cNvSpPr/>
      </xdr:nvSpPr>
      <xdr:spPr>
        <a:xfrm>
          <a:off x="884767" y="5126567"/>
          <a:ext cx="39369" cy="694795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93BA0D8C-95BE-4090-9CF9-AA9C87E166F4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0FBA9536-A326-416E-8013-B1B5F9DB0666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58737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27622A07-7D0D-4036-8559-F9FAB90720D8}"/>
            </a:ext>
          </a:extLst>
        </xdr:cNvPr>
        <xdr:cNvSpPr/>
      </xdr:nvSpPr>
      <xdr:spPr>
        <a:xfrm>
          <a:off x="1524000" y="5159375"/>
          <a:ext cx="39369" cy="69056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294216</xdr:colOff>
      <xdr:row>24</xdr:row>
      <xdr:rowOff>80434</xdr:rowOff>
    </xdr:from>
    <xdr:to>
      <xdr:col>3</xdr:col>
      <xdr:colOff>333585</xdr:colOff>
      <xdr:row>27</xdr:row>
      <xdr:rowOff>43921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BBBCC679-0C55-45AC-819A-8EEC19798C64}"/>
            </a:ext>
          </a:extLst>
        </xdr:cNvPr>
        <xdr:cNvSpPr/>
      </xdr:nvSpPr>
      <xdr:spPr>
        <a:xfrm>
          <a:off x="2345266" y="5141384"/>
          <a:ext cx="3301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276225</xdr:colOff>
      <xdr:row>24</xdr:row>
      <xdr:rowOff>70909</xdr:rowOff>
    </xdr:from>
    <xdr:to>
      <xdr:col>4</xdr:col>
      <xdr:colOff>315594</xdr:colOff>
      <xdr:row>27</xdr:row>
      <xdr:rowOff>34396</xdr:rowOff>
    </xdr:to>
    <xdr:sp macro="" textlink="">
      <xdr:nvSpPr>
        <xdr:cNvPr id="6" name="Arrow: Up 5">
          <a:extLst>
            <a:ext uri="{FF2B5EF4-FFF2-40B4-BE49-F238E27FC236}">
              <a16:creationId xmlns:a16="http://schemas.microsoft.com/office/drawing/2014/main" id="{1CA147CD-56FA-49E8-85EB-EBDD3ECC5801}"/>
            </a:ext>
          </a:extLst>
        </xdr:cNvPr>
        <xdr:cNvSpPr/>
      </xdr:nvSpPr>
      <xdr:spPr>
        <a:xfrm>
          <a:off x="2959100" y="5125509"/>
          <a:ext cx="3936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113027</xdr:colOff>
      <xdr:row>1</xdr:row>
      <xdr:rowOff>180340</xdr:rowOff>
    </xdr:from>
    <xdr:to>
      <xdr:col>12</xdr:col>
      <xdr:colOff>170178</xdr:colOff>
      <xdr:row>1</xdr:row>
      <xdr:rowOff>216534</xdr:rowOff>
    </xdr:to>
    <xdr:sp macro="" textlink="">
      <xdr:nvSpPr>
        <xdr:cNvPr id="7" name="Arrow: Up 6">
          <a:extLst>
            <a:ext uri="{FF2B5EF4-FFF2-40B4-BE49-F238E27FC236}">
              <a16:creationId xmlns:a16="http://schemas.microsoft.com/office/drawing/2014/main" id="{2BA50722-6195-4E3E-925F-8D378D73B5D1}"/>
            </a:ext>
          </a:extLst>
        </xdr:cNvPr>
        <xdr:cNvSpPr/>
      </xdr:nvSpPr>
      <xdr:spPr>
        <a:xfrm rot="16200000" flipH="1">
          <a:off x="7543481" y="58736"/>
          <a:ext cx="36194" cy="666751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278342</xdr:colOff>
      <xdr:row>24</xdr:row>
      <xdr:rowOff>71967</xdr:rowOff>
    </xdr:from>
    <xdr:to>
      <xdr:col>1</xdr:col>
      <xdr:colOff>317711</xdr:colOff>
      <xdr:row>27</xdr:row>
      <xdr:rowOff>33337</xdr:rowOff>
    </xdr:to>
    <xdr:sp macro="" textlink="">
      <xdr:nvSpPr>
        <xdr:cNvPr id="8" name="Arrow: Up 7">
          <a:extLst>
            <a:ext uri="{FF2B5EF4-FFF2-40B4-BE49-F238E27FC236}">
              <a16:creationId xmlns:a16="http://schemas.microsoft.com/office/drawing/2014/main" id="{AC4BB9A8-5B00-4E19-88DB-3314A794BE45}"/>
            </a:ext>
          </a:extLst>
        </xdr:cNvPr>
        <xdr:cNvSpPr/>
      </xdr:nvSpPr>
      <xdr:spPr>
        <a:xfrm>
          <a:off x="884767" y="5126567"/>
          <a:ext cx="39369" cy="694795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3D11DBB0-4A2A-4037-8171-FA9C76C42C79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0B3D9604-E1D1-4EFD-BACA-350A63B068DC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58737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673E0D77-E4FC-4C6F-86B3-F05154873473}"/>
            </a:ext>
          </a:extLst>
        </xdr:cNvPr>
        <xdr:cNvSpPr/>
      </xdr:nvSpPr>
      <xdr:spPr>
        <a:xfrm>
          <a:off x="1524000" y="5159375"/>
          <a:ext cx="39369" cy="69056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294216</xdr:colOff>
      <xdr:row>24</xdr:row>
      <xdr:rowOff>80434</xdr:rowOff>
    </xdr:from>
    <xdr:to>
      <xdr:col>3</xdr:col>
      <xdr:colOff>333585</xdr:colOff>
      <xdr:row>27</xdr:row>
      <xdr:rowOff>43921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10953802-C1CA-454E-8921-209789CF13A3}"/>
            </a:ext>
          </a:extLst>
        </xdr:cNvPr>
        <xdr:cNvSpPr/>
      </xdr:nvSpPr>
      <xdr:spPr>
        <a:xfrm>
          <a:off x="2345266" y="5141384"/>
          <a:ext cx="3301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276225</xdr:colOff>
      <xdr:row>24</xdr:row>
      <xdr:rowOff>70909</xdr:rowOff>
    </xdr:from>
    <xdr:to>
      <xdr:col>4</xdr:col>
      <xdr:colOff>315594</xdr:colOff>
      <xdr:row>27</xdr:row>
      <xdr:rowOff>34396</xdr:rowOff>
    </xdr:to>
    <xdr:sp macro="" textlink="">
      <xdr:nvSpPr>
        <xdr:cNvPr id="6" name="Arrow: Up 5">
          <a:extLst>
            <a:ext uri="{FF2B5EF4-FFF2-40B4-BE49-F238E27FC236}">
              <a16:creationId xmlns:a16="http://schemas.microsoft.com/office/drawing/2014/main" id="{E4D3D2E4-C35C-411B-BEF1-A0441FD4859F}"/>
            </a:ext>
          </a:extLst>
        </xdr:cNvPr>
        <xdr:cNvSpPr/>
      </xdr:nvSpPr>
      <xdr:spPr>
        <a:xfrm>
          <a:off x="2959100" y="5125509"/>
          <a:ext cx="3936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113027</xdr:colOff>
      <xdr:row>1</xdr:row>
      <xdr:rowOff>180340</xdr:rowOff>
    </xdr:from>
    <xdr:to>
      <xdr:col>12</xdr:col>
      <xdr:colOff>170178</xdr:colOff>
      <xdr:row>1</xdr:row>
      <xdr:rowOff>216534</xdr:rowOff>
    </xdr:to>
    <xdr:sp macro="" textlink="">
      <xdr:nvSpPr>
        <xdr:cNvPr id="7" name="Arrow: Up 6">
          <a:extLst>
            <a:ext uri="{FF2B5EF4-FFF2-40B4-BE49-F238E27FC236}">
              <a16:creationId xmlns:a16="http://schemas.microsoft.com/office/drawing/2014/main" id="{7DD7289C-857F-4C4C-BC45-6CC1189043A9}"/>
            </a:ext>
          </a:extLst>
        </xdr:cNvPr>
        <xdr:cNvSpPr/>
      </xdr:nvSpPr>
      <xdr:spPr>
        <a:xfrm rot="16200000" flipH="1">
          <a:off x="7543481" y="58736"/>
          <a:ext cx="36194" cy="666751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278342</xdr:colOff>
      <xdr:row>24</xdr:row>
      <xdr:rowOff>71967</xdr:rowOff>
    </xdr:from>
    <xdr:to>
      <xdr:col>1</xdr:col>
      <xdr:colOff>317711</xdr:colOff>
      <xdr:row>27</xdr:row>
      <xdr:rowOff>33337</xdr:rowOff>
    </xdr:to>
    <xdr:sp macro="" textlink="">
      <xdr:nvSpPr>
        <xdr:cNvPr id="8" name="Arrow: Up 7">
          <a:extLst>
            <a:ext uri="{FF2B5EF4-FFF2-40B4-BE49-F238E27FC236}">
              <a16:creationId xmlns:a16="http://schemas.microsoft.com/office/drawing/2014/main" id="{476E064F-493C-44D6-A65B-FE168206C7DD}"/>
            </a:ext>
          </a:extLst>
        </xdr:cNvPr>
        <xdr:cNvSpPr/>
      </xdr:nvSpPr>
      <xdr:spPr>
        <a:xfrm>
          <a:off x="884767" y="5126567"/>
          <a:ext cx="39369" cy="694795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2F7A29EA-0F51-4465-B5F6-CBCA01171601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3FAABC87-25A6-4517-BC9F-0C6D51CAD0B5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58737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FA77EFA4-AFC0-451C-80F0-E858FF3868FA}"/>
            </a:ext>
          </a:extLst>
        </xdr:cNvPr>
        <xdr:cNvSpPr/>
      </xdr:nvSpPr>
      <xdr:spPr>
        <a:xfrm>
          <a:off x="1524000" y="5159375"/>
          <a:ext cx="39369" cy="69056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294216</xdr:colOff>
      <xdr:row>24</xdr:row>
      <xdr:rowOff>80434</xdr:rowOff>
    </xdr:from>
    <xdr:to>
      <xdr:col>3</xdr:col>
      <xdr:colOff>333585</xdr:colOff>
      <xdr:row>27</xdr:row>
      <xdr:rowOff>43921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40989C83-C6DE-4CA1-B515-19E8628BE42F}"/>
            </a:ext>
          </a:extLst>
        </xdr:cNvPr>
        <xdr:cNvSpPr/>
      </xdr:nvSpPr>
      <xdr:spPr>
        <a:xfrm>
          <a:off x="2345266" y="5141384"/>
          <a:ext cx="3301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276225</xdr:colOff>
      <xdr:row>24</xdr:row>
      <xdr:rowOff>70909</xdr:rowOff>
    </xdr:from>
    <xdr:to>
      <xdr:col>4</xdr:col>
      <xdr:colOff>315594</xdr:colOff>
      <xdr:row>27</xdr:row>
      <xdr:rowOff>34396</xdr:rowOff>
    </xdr:to>
    <xdr:sp macro="" textlink="">
      <xdr:nvSpPr>
        <xdr:cNvPr id="6" name="Arrow: Up 5">
          <a:extLst>
            <a:ext uri="{FF2B5EF4-FFF2-40B4-BE49-F238E27FC236}">
              <a16:creationId xmlns:a16="http://schemas.microsoft.com/office/drawing/2014/main" id="{0038FD0D-0D8C-4CB7-9370-09BA2FDF9C09}"/>
            </a:ext>
          </a:extLst>
        </xdr:cNvPr>
        <xdr:cNvSpPr/>
      </xdr:nvSpPr>
      <xdr:spPr>
        <a:xfrm>
          <a:off x="2959100" y="5125509"/>
          <a:ext cx="3936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113027</xdr:colOff>
      <xdr:row>1</xdr:row>
      <xdr:rowOff>180340</xdr:rowOff>
    </xdr:from>
    <xdr:to>
      <xdr:col>12</xdr:col>
      <xdr:colOff>170178</xdr:colOff>
      <xdr:row>1</xdr:row>
      <xdr:rowOff>216534</xdr:rowOff>
    </xdr:to>
    <xdr:sp macro="" textlink="">
      <xdr:nvSpPr>
        <xdr:cNvPr id="7" name="Arrow: Up 6">
          <a:extLst>
            <a:ext uri="{FF2B5EF4-FFF2-40B4-BE49-F238E27FC236}">
              <a16:creationId xmlns:a16="http://schemas.microsoft.com/office/drawing/2014/main" id="{12691FF0-E49B-4C90-9A76-5A2A1356E4B0}"/>
            </a:ext>
          </a:extLst>
        </xdr:cNvPr>
        <xdr:cNvSpPr/>
      </xdr:nvSpPr>
      <xdr:spPr>
        <a:xfrm rot="16200000" flipH="1">
          <a:off x="7543481" y="58736"/>
          <a:ext cx="36194" cy="666751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278342</xdr:colOff>
      <xdr:row>24</xdr:row>
      <xdr:rowOff>71967</xdr:rowOff>
    </xdr:from>
    <xdr:to>
      <xdr:col>1</xdr:col>
      <xdr:colOff>317711</xdr:colOff>
      <xdr:row>27</xdr:row>
      <xdr:rowOff>33337</xdr:rowOff>
    </xdr:to>
    <xdr:sp macro="" textlink="">
      <xdr:nvSpPr>
        <xdr:cNvPr id="8" name="Arrow: Up 7">
          <a:extLst>
            <a:ext uri="{FF2B5EF4-FFF2-40B4-BE49-F238E27FC236}">
              <a16:creationId xmlns:a16="http://schemas.microsoft.com/office/drawing/2014/main" id="{254047E9-48DF-471E-B23B-E9681806D533}"/>
            </a:ext>
          </a:extLst>
        </xdr:cNvPr>
        <xdr:cNvSpPr/>
      </xdr:nvSpPr>
      <xdr:spPr>
        <a:xfrm>
          <a:off x="884767" y="5126567"/>
          <a:ext cx="39369" cy="694795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16545E10-7449-448E-9077-779E30454598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55562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D05826D6-1A21-43B8-920B-8FFBD04A2FB4}"/>
            </a:ext>
          </a:extLst>
        </xdr:cNvPr>
        <xdr:cNvSpPr/>
      </xdr:nvSpPr>
      <xdr:spPr>
        <a:xfrm>
          <a:off x="1524000" y="5159375"/>
          <a:ext cx="39369" cy="687387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304800</xdr:colOff>
      <xdr:row>24</xdr:row>
      <xdr:rowOff>104775</xdr:rowOff>
    </xdr:from>
    <xdr:to>
      <xdr:col>2</xdr:col>
      <xdr:colOff>344169</xdr:colOff>
      <xdr:row>27</xdr:row>
      <xdr:rowOff>58737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7B401295-8E40-4D09-B3F9-2598C94D37D4}"/>
            </a:ext>
          </a:extLst>
        </xdr:cNvPr>
        <xdr:cNvSpPr/>
      </xdr:nvSpPr>
      <xdr:spPr>
        <a:xfrm>
          <a:off x="1524000" y="5159375"/>
          <a:ext cx="39369" cy="69056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294216</xdr:colOff>
      <xdr:row>24</xdr:row>
      <xdr:rowOff>80434</xdr:rowOff>
    </xdr:from>
    <xdr:to>
      <xdr:col>3</xdr:col>
      <xdr:colOff>333585</xdr:colOff>
      <xdr:row>27</xdr:row>
      <xdr:rowOff>43921</xdr:rowOff>
    </xdr:to>
    <xdr:sp macro="" textlink="">
      <xdr:nvSpPr>
        <xdr:cNvPr id="5" name="Arrow: Up 4">
          <a:extLst>
            <a:ext uri="{FF2B5EF4-FFF2-40B4-BE49-F238E27FC236}">
              <a16:creationId xmlns:a16="http://schemas.microsoft.com/office/drawing/2014/main" id="{3599A319-C83C-468C-95DE-5C715CFDB83E}"/>
            </a:ext>
          </a:extLst>
        </xdr:cNvPr>
        <xdr:cNvSpPr/>
      </xdr:nvSpPr>
      <xdr:spPr>
        <a:xfrm>
          <a:off x="2345266" y="5141384"/>
          <a:ext cx="3301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276225</xdr:colOff>
      <xdr:row>24</xdr:row>
      <xdr:rowOff>70909</xdr:rowOff>
    </xdr:from>
    <xdr:to>
      <xdr:col>4</xdr:col>
      <xdr:colOff>315594</xdr:colOff>
      <xdr:row>27</xdr:row>
      <xdr:rowOff>34396</xdr:rowOff>
    </xdr:to>
    <xdr:sp macro="" textlink="">
      <xdr:nvSpPr>
        <xdr:cNvPr id="6" name="Arrow: Up 5">
          <a:extLst>
            <a:ext uri="{FF2B5EF4-FFF2-40B4-BE49-F238E27FC236}">
              <a16:creationId xmlns:a16="http://schemas.microsoft.com/office/drawing/2014/main" id="{408BE44A-B484-4975-9614-6ED848AA3F8F}"/>
            </a:ext>
          </a:extLst>
        </xdr:cNvPr>
        <xdr:cNvSpPr/>
      </xdr:nvSpPr>
      <xdr:spPr>
        <a:xfrm>
          <a:off x="2959100" y="5125509"/>
          <a:ext cx="39369" cy="696912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113027</xdr:colOff>
      <xdr:row>1</xdr:row>
      <xdr:rowOff>180340</xdr:rowOff>
    </xdr:from>
    <xdr:to>
      <xdr:col>12</xdr:col>
      <xdr:colOff>170178</xdr:colOff>
      <xdr:row>1</xdr:row>
      <xdr:rowOff>216534</xdr:rowOff>
    </xdr:to>
    <xdr:sp macro="" textlink="">
      <xdr:nvSpPr>
        <xdr:cNvPr id="7" name="Arrow: Up 6">
          <a:extLst>
            <a:ext uri="{FF2B5EF4-FFF2-40B4-BE49-F238E27FC236}">
              <a16:creationId xmlns:a16="http://schemas.microsoft.com/office/drawing/2014/main" id="{3C5E6507-EFF3-42D0-A479-930EB8A15699}"/>
            </a:ext>
          </a:extLst>
        </xdr:cNvPr>
        <xdr:cNvSpPr/>
      </xdr:nvSpPr>
      <xdr:spPr>
        <a:xfrm rot="16200000" flipH="1">
          <a:off x="7543481" y="58736"/>
          <a:ext cx="36194" cy="666751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278342</xdr:colOff>
      <xdr:row>24</xdr:row>
      <xdr:rowOff>71967</xdr:rowOff>
    </xdr:from>
    <xdr:to>
      <xdr:col>1</xdr:col>
      <xdr:colOff>317711</xdr:colOff>
      <xdr:row>27</xdr:row>
      <xdr:rowOff>33337</xdr:rowOff>
    </xdr:to>
    <xdr:sp macro="" textlink="">
      <xdr:nvSpPr>
        <xdr:cNvPr id="8" name="Arrow: Up 7">
          <a:extLst>
            <a:ext uri="{FF2B5EF4-FFF2-40B4-BE49-F238E27FC236}">
              <a16:creationId xmlns:a16="http://schemas.microsoft.com/office/drawing/2014/main" id="{9B59C7C4-EAD1-40FA-A6DC-B166F5842367}"/>
            </a:ext>
          </a:extLst>
        </xdr:cNvPr>
        <xdr:cNvSpPr/>
      </xdr:nvSpPr>
      <xdr:spPr>
        <a:xfrm>
          <a:off x="884767" y="5126567"/>
          <a:ext cx="39369" cy="694795"/>
        </a:xfrm>
        <a:prstGeom prst="up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2664-B429-4B29-BF1C-081F26D9EFED}">
  <dimension ref="A1:F12"/>
  <sheetViews>
    <sheetView topLeftCell="A4" zoomScale="120" zoomScaleNormal="120" workbookViewId="0">
      <selection activeCell="F18" sqref="F18"/>
    </sheetView>
  </sheetViews>
  <sheetFormatPr defaultRowHeight="14.5" x14ac:dyDescent="0.35"/>
  <sheetData>
    <row r="1" spans="1:6" s="1" customFormat="1" x14ac:dyDescent="0.35">
      <c r="A1" s="1" t="s">
        <v>5</v>
      </c>
    </row>
    <row r="2" spans="1:6" x14ac:dyDescent="0.35">
      <c r="A2" t="s">
        <v>6</v>
      </c>
    </row>
    <row r="4" spans="1:6" x14ac:dyDescent="0.35">
      <c r="A4" s="1" t="s">
        <v>7</v>
      </c>
    </row>
    <row r="5" spans="1:6" x14ac:dyDescent="0.35">
      <c r="A5" t="s">
        <v>8</v>
      </c>
    </row>
    <row r="6" spans="1:6" x14ac:dyDescent="0.35">
      <c r="A6" t="s">
        <v>42</v>
      </c>
    </row>
    <row r="7" spans="1:6" x14ac:dyDescent="0.35">
      <c r="A7" t="s">
        <v>9</v>
      </c>
    </row>
    <row r="8" spans="1:6" x14ac:dyDescent="0.35">
      <c r="A8" t="s">
        <v>10</v>
      </c>
    </row>
    <row r="9" spans="1:6" x14ac:dyDescent="0.35">
      <c r="A9" t="s">
        <v>11</v>
      </c>
    </row>
    <row r="10" spans="1:6" x14ac:dyDescent="0.35">
      <c r="A10" t="s">
        <v>12</v>
      </c>
    </row>
    <row r="11" spans="1:6" ht="15" thickBot="1" x14ac:dyDescent="0.4"/>
    <row r="12" spans="1:6" ht="15" thickBot="1" x14ac:dyDescent="0.4">
      <c r="A12" t="s">
        <v>13</v>
      </c>
      <c r="F12" s="3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8DD8-83DB-4EEF-A7EF-F7AEB2DF8752}">
  <dimension ref="C2:G200"/>
  <sheetViews>
    <sheetView zoomScaleNormal="100" workbookViewId="0">
      <selection activeCell="F194" sqref="F194"/>
    </sheetView>
  </sheetViews>
  <sheetFormatPr defaultRowHeight="14.5" x14ac:dyDescent="0.35"/>
  <cols>
    <col min="5" max="5" width="14.1796875" customWidth="1"/>
  </cols>
  <sheetData>
    <row r="2" spans="3:7" x14ac:dyDescent="0.35">
      <c r="C2" s="44" t="s">
        <v>45</v>
      </c>
      <c r="D2" s="45"/>
      <c r="E2" s="45"/>
      <c r="F2" s="45"/>
      <c r="G2" s="46"/>
    </row>
    <row r="3" spans="3:7" x14ac:dyDescent="0.35">
      <c r="C3" s="2" t="s">
        <v>43</v>
      </c>
      <c r="D3" s="24"/>
      <c r="E3" s="2" t="s">
        <v>33</v>
      </c>
      <c r="F3" s="25" t="s">
        <v>44</v>
      </c>
      <c r="G3" s="25"/>
    </row>
    <row r="4" spans="3:7" x14ac:dyDescent="0.35">
      <c r="C4" s="26" t="s">
        <v>25</v>
      </c>
      <c r="E4" s="35" t="s">
        <v>230</v>
      </c>
      <c r="F4" s="41">
        <v>0.09</v>
      </c>
      <c r="G4" s="20"/>
    </row>
    <row r="5" spans="3:7" x14ac:dyDescent="0.35">
      <c r="C5" s="26" t="s">
        <v>26</v>
      </c>
      <c r="E5" s="36" t="s">
        <v>118</v>
      </c>
      <c r="F5" s="37">
        <v>0.1</v>
      </c>
      <c r="G5" s="20"/>
    </row>
    <row r="6" spans="3:7" x14ac:dyDescent="0.35">
      <c r="C6" s="26" t="s">
        <v>27</v>
      </c>
      <c r="E6" s="36" t="s">
        <v>119</v>
      </c>
      <c r="F6" s="37">
        <v>0.04</v>
      </c>
      <c r="G6" s="20"/>
    </row>
    <row r="7" spans="3:7" x14ac:dyDescent="0.35">
      <c r="C7" s="26" t="s">
        <v>28</v>
      </c>
      <c r="E7" s="36" t="s">
        <v>73</v>
      </c>
      <c r="F7" s="37">
        <v>0.02</v>
      </c>
      <c r="G7" s="20"/>
    </row>
    <row r="8" spans="3:7" x14ac:dyDescent="0.35">
      <c r="C8" s="27" t="s">
        <v>29</v>
      </c>
      <c r="E8" s="36" t="s">
        <v>210</v>
      </c>
      <c r="F8" s="36">
        <v>0.06</v>
      </c>
      <c r="G8" s="20"/>
    </row>
    <row r="9" spans="3:7" x14ac:dyDescent="0.35">
      <c r="C9" s="40"/>
      <c r="E9" s="34" t="s">
        <v>4</v>
      </c>
      <c r="F9" s="34">
        <v>0.06</v>
      </c>
      <c r="G9" s="20"/>
    </row>
    <row r="10" spans="3:7" x14ac:dyDescent="0.35">
      <c r="C10" s="19"/>
      <c r="E10" s="34" t="s">
        <v>15</v>
      </c>
      <c r="F10" s="34">
        <v>0.06</v>
      </c>
      <c r="G10" s="20"/>
    </row>
    <row r="11" spans="3:7" x14ac:dyDescent="0.35">
      <c r="C11" s="19"/>
      <c r="E11" s="34" t="s">
        <v>211</v>
      </c>
      <c r="F11" s="34">
        <v>0.3</v>
      </c>
      <c r="G11" s="20"/>
    </row>
    <row r="12" spans="3:7" x14ac:dyDescent="0.35">
      <c r="C12" s="19"/>
      <c r="E12" s="34" t="s">
        <v>212</v>
      </c>
      <c r="F12" s="34">
        <v>0.2</v>
      </c>
      <c r="G12" s="20"/>
    </row>
    <row r="13" spans="3:7" x14ac:dyDescent="0.35">
      <c r="C13" s="19"/>
      <c r="E13" s="34" t="s">
        <v>96</v>
      </c>
      <c r="F13" s="34">
        <v>40</v>
      </c>
      <c r="G13" s="20"/>
    </row>
    <row r="14" spans="3:7" x14ac:dyDescent="0.35">
      <c r="C14" s="19"/>
      <c r="E14" s="34" t="s">
        <v>97</v>
      </c>
      <c r="F14" s="34">
        <v>0.09</v>
      </c>
      <c r="G14" s="20"/>
    </row>
    <row r="15" spans="3:7" x14ac:dyDescent="0.35">
      <c r="C15" s="19"/>
      <c r="E15" s="34" t="s">
        <v>98</v>
      </c>
      <c r="F15" s="34">
        <v>0.2</v>
      </c>
      <c r="G15" s="20"/>
    </row>
    <row r="16" spans="3:7" x14ac:dyDescent="0.35">
      <c r="C16" s="19"/>
      <c r="E16" s="34" t="s">
        <v>99</v>
      </c>
      <c r="F16" s="34">
        <v>8</v>
      </c>
      <c r="G16" s="20"/>
    </row>
    <row r="17" spans="3:7" x14ac:dyDescent="0.35">
      <c r="C17" s="19"/>
      <c r="E17" s="34" t="s">
        <v>173</v>
      </c>
      <c r="F17" s="34">
        <v>0.2</v>
      </c>
      <c r="G17" s="20"/>
    </row>
    <row r="18" spans="3:7" x14ac:dyDescent="0.35">
      <c r="C18" s="19"/>
      <c r="E18" s="34" t="s">
        <v>174</v>
      </c>
      <c r="F18" s="34">
        <v>0.9</v>
      </c>
      <c r="G18" s="20"/>
    </row>
    <row r="19" spans="3:7" x14ac:dyDescent="0.35">
      <c r="C19" s="19"/>
      <c r="E19" s="34" t="s">
        <v>142</v>
      </c>
      <c r="F19" s="34">
        <v>0.2</v>
      </c>
      <c r="G19" s="20"/>
    </row>
    <row r="20" spans="3:7" x14ac:dyDescent="0.35">
      <c r="C20" s="19"/>
      <c r="E20" s="34" t="s">
        <v>65</v>
      </c>
      <c r="F20" s="34">
        <v>0.2</v>
      </c>
      <c r="G20" s="20"/>
    </row>
    <row r="21" spans="3:7" x14ac:dyDescent="0.35">
      <c r="C21" s="19"/>
      <c r="E21" s="34" t="s">
        <v>143</v>
      </c>
      <c r="F21" s="34">
        <v>0.03</v>
      </c>
      <c r="G21" s="20"/>
    </row>
    <row r="22" spans="3:7" x14ac:dyDescent="0.35">
      <c r="C22" s="19"/>
      <c r="E22" s="34" t="s">
        <v>81</v>
      </c>
      <c r="F22" s="34">
        <v>1</v>
      </c>
      <c r="G22" s="20"/>
    </row>
    <row r="23" spans="3:7" x14ac:dyDescent="0.35">
      <c r="C23" s="19"/>
      <c r="E23" s="34" t="s">
        <v>182</v>
      </c>
      <c r="F23" s="34">
        <v>0.02</v>
      </c>
      <c r="G23" s="20"/>
    </row>
    <row r="24" spans="3:7" x14ac:dyDescent="0.35">
      <c r="C24" s="19"/>
      <c r="E24" s="34" t="s">
        <v>183</v>
      </c>
      <c r="F24" s="34">
        <v>0.05</v>
      </c>
      <c r="G24" s="20"/>
    </row>
    <row r="25" spans="3:7" x14ac:dyDescent="0.35">
      <c r="C25" s="19"/>
      <c r="E25" s="34" t="s">
        <v>184</v>
      </c>
      <c r="F25" s="34">
        <v>8</v>
      </c>
      <c r="G25" s="20"/>
    </row>
    <row r="26" spans="3:7" x14ac:dyDescent="0.35">
      <c r="C26" s="19"/>
      <c r="E26" s="34" t="s">
        <v>219</v>
      </c>
      <c r="F26" s="34">
        <v>10</v>
      </c>
      <c r="G26" s="20"/>
    </row>
    <row r="27" spans="3:7" x14ac:dyDescent="0.35">
      <c r="C27" s="19"/>
      <c r="E27" s="34" t="s">
        <v>100</v>
      </c>
      <c r="F27" s="34">
        <v>0.03</v>
      </c>
      <c r="G27" s="20"/>
    </row>
    <row r="28" spans="3:7" x14ac:dyDescent="0.35">
      <c r="C28" s="19"/>
      <c r="E28" s="34" t="s">
        <v>37</v>
      </c>
      <c r="F28" s="34">
        <v>0.06</v>
      </c>
      <c r="G28" s="20"/>
    </row>
    <row r="29" spans="3:7" x14ac:dyDescent="0.35">
      <c r="C29" s="19"/>
      <c r="E29" s="34" t="s">
        <v>52</v>
      </c>
      <c r="F29" s="34">
        <v>50</v>
      </c>
      <c r="G29" s="20"/>
    </row>
    <row r="30" spans="3:7" x14ac:dyDescent="0.35">
      <c r="C30" s="19"/>
      <c r="E30" s="34" t="s">
        <v>84</v>
      </c>
      <c r="F30" s="34">
        <v>100</v>
      </c>
      <c r="G30" s="20"/>
    </row>
    <row r="31" spans="3:7" x14ac:dyDescent="0.35">
      <c r="C31" s="19"/>
      <c r="E31" s="34" t="s">
        <v>85</v>
      </c>
      <c r="F31" s="34">
        <v>0.06</v>
      </c>
      <c r="G31" s="20"/>
    </row>
    <row r="32" spans="3:7" x14ac:dyDescent="0.35">
      <c r="C32" s="19"/>
      <c r="E32" s="34" t="s">
        <v>120</v>
      </c>
      <c r="F32" s="34">
        <v>20</v>
      </c>
      <c r="G32" s="20"/>
    </row>
    <row r="33" spans="3:7" x14ac:dyDescent="0.35">
      <c r="C33" s="19"/>
      <c r="E33" s="34" t="s">
        <v>121</v>
      </c>
      <c r="F33" s="34">
        <v>0.2</v>
      </c>
      <c r="G33" s="20"/>
    </row>
    <row r="34" spans="3:7" x14ac:dyDescent="0.35">
      <c r="C34" s="19"/>
      <c r="E34" s="34" t="s">
        <v>122</v>
      </c>
      <c r="F34" s="34">
        <v>3</v>
      </c>
      <c r="G34" s="20"/>
    </row>
    <row r="35" spans="3:7" x14ac:dyDescent="0.35">
      <c r="C35" s="19"/>
      <c r="E35" s="34" t="s">
        <v>145</v>
      </c>
      <c r="F35" s="34">
        <v>0.6</v>
      </c>
      <c r="G35" s="20"/>
    </row>
    <row r="36" spans="3:7" x14ac:dyDescent="0.35">
      <c r="C36" s="19"/>
      <c r="E36" s="34" t="s">
        <v>146</v>
      </c>
      <c r="F36" s="34">
        <v>1</v>
      </c>
      <c r="G36" s="20"/>
    </row>
    <row r="37" spans="3:7" x14ac:dyDescent="0.35">
      <c r="C37" s="19"/>
      <c r="E37" s="34" t="s">
        <v>147</v>
      </c>
      <c r="F37" s="34">
        <v>0.3</v>
      </c>
      <c r="G37" s="20"/>
    </row>
    <row r="38" spans="3:7" x14ac:dyDescent="0.35">
      <c r="C38" s="19"/>
      <c r="E38" s="34" t="s">
        <v>148</v>
      </c>
      <c r="F38" s="34">
        <v>0.9</v>
      </c>
      <c r="G38" s="20"/>
    </row>
    <row r="39" spans="3:7" x14ac:dyDescent="0.35">
      <c r="C39" s="19"/>
      <c r="E39" s="34" t="s">
        <v>223</v>
      </c>
      <c r="F39" s="34">
        <v>0.1</v>
      </c>
      <c r="G39" s="20"/>
    </row>
    <row r="40" spans="3:7" x14ac:dyDescent="0.35">
      <c r="C40" s="19"/>
      <c r="E40" s="34" t="s">
        <v>222</v>
      </c>
      <c r="F40" s="34">
        <v>0.1</v>
      </c>
      <c r="G40" s="20"/>
    </row>
    <row r="41" spans="3:7" x14ac:dyDescent="0.35">
      <c r="C41" s="19"/>
      <c r="E41" s="34" t="s">
        <v>221</v>
      </c>
      <c r="F41" s="34">
        <v>0.1</v>
      </c>
      <c r="G41" s="20"/>
    </row>
    <row r="42" spans="3:7" x14ac:dyDescent="0.35">
      <c r="C42" s="19"/>
      <c r="E42" s="34" t="s">
        <v>220</v>
      </c>
      <c r="F42" s="34">
        <v>0.1</v>
      </c>
      <c r="G42" s="20"/>
    </row>
    <row r="43" spans="3:7" x14ac:dyDescent="0.35">
      <c r="C43" s="19"/>
      <c r="E43" s="34" t="s">
        <v>16</v>
      </c>
      <c r="F43" s="34">
        <v>0.02</v>
      </c>
      <c r="G43" s="20"/>
    </row>
    <row r="44" spans="3:7" x14ac:dyDescent="0.35">
      <c r="C44" s="19"/>
      <c r="E44" s="34" t="s">
        <v>224</v>
      </c>
      <c r="F44" s="34">
        <v>0.4</v>
      </c>
      <c r="G44" s="20"/>
    </row>
    <row r="45" spans="3:7" x14ac:dyDescent="0.35">
      <c r="C45" s="19"/>
      <c r="E45" s="34" t="s">
        <v>225</v>
      </c>
      <c r="F45" s="34">
        <v>2.9999999999999997E-4</v>
      </c>
      <c r="G45" s="20"/>
    </row>
    <row r="46" spans="3:7" x14ac:dyDescent="0.35">
      <c r="C46" s="19"/>
      <c r="E46" s="34" t="s">
        <v>83</v>
      </c>
      <c r="F46" s="34">
        <v>20</v>
      </c>
      <c r="G46" s="20"/>
    </row>
    <row r="47" spans="3:7" x14ac:dyDescent="0.35">
      <c r="C47" s="19"/>
      <c r="E47" s="34" t="s">
        <v>213</v>
      </c>
      <c r="F47" s="34">
        <v>0.04</v>
      </c>
      <c r="G47" s="20"/>
    </row>
    <row r="48" spans="3:7" x14ac:dyDescent="0.35">
      <c r="C48" s="19"/>
      <c r="E48" s="34" t="s">
        <v>214</v>
      </c>
      <c r="F48" s="34">
        <v>0.2</v>
      </c>
      <c r="G48" s="20"/>
    </row>
    <row r="49" spans="3:7" x14ac:dyDescent="0.35">
      <c r="C49" s="19"/>
      <c r="E49" s="34" t="s">
        <v>17</v>
      </c>
      <c r="F49" s="34">
        <v>0.05</v>
      </c>
      <c r="G49" s="20"/>
    </row>
    <row r="50" spans="3:7" x14ac:dyDescent="0.35">
      <c r="C50" s="19"/>
      <c r="E50" s="34" t="s">
        <v>215</v>
      </c>
      <c r="F50" s="34">
        <v>0.09</v>
      </c>
      <c r="G50" s="20"/>
    </row>
    <row r="51" spans="3:7" x14ac:dyDescent="0.35">
      <c r="C51" s="19"/>
      <c r="E51" s="34" t="s">
        <v>216</v>
      </c>
      <c r="F51" s="34">
        <v>0.2</v>
      </c>
      <c r="G51" s="20"/>
    </row>
    <row r="52" spans="3:7" x14ac:dyDescent="0.35">
      <c r="C52" s="19"/>
      <c r="E52" s="34" t="s">
        <v>217</v>
      </c>
      <c r="F52" s="34">
        <v>1E-3</v>
      </c>
      <c r="G52" s="20"/>
    </row>
    <row r="53" spans="3:7" x14ac:dyDescent="0.35">
      <c r="C53" s="19"/>
      <c r="E53" s="34" t="s">
        <v>218</v>
      </c>
      <c r="F53" s="34">
        <v>5.0000000000000001E-3</v>
      </c>
      <c r="G53" s="20"/>
    </row>
    <row r="54" spans="3:7" x14ac:dyDescent="0.35">
      <c r="C54" s="19"/>
      <c r="E54" s="34" t="s">
        <v>53</v>
      </c>
      <c r="F54" s="34">
        <v>0.03</v>
      </c>
      <c r="G54" s="20"/>
    </row>
    <row r="55" spans="3:7" x14ac:dyDescent="0.35">
      <c r="C55" s="19"/>
      <c r="E55" s="34" t="s">
        <v>39</v>
      </c>
      <c r="F55" s="34">
        <v>0.7</v>
      </c>
      <c r="G55" s="20"/>
    </row>
    <row r="56" spans="3:7" x14ac:dyDescent="0.35">
      <c r="C56" s="19"/>
      <c r="E56" s="34" t="s">
        <v>54</v>
      </c>
      <c r="F56" s="34">
        <v>7.0000000000000007E-2</v>
      </c>
      <c r="G56" s="20"/>
    </row>
    <row r="57" spans="3:7" x14ac:dyDescent="0.35">
      <c r="C57" s="19"/>
      <c r="E57" s="34" t="s">
        <v>0</v>
      </c>
      <c r="F57" s="34">
        <v>0.03</v>
      </c>
      <c r="G57" s="20"/>
    </row>
    <row r="58" spans="3:7" x14ac:dyDescent="0.35">
      <c r="C58" s="19"/>
      <c r="E58" s="34" t="s">
        <v>90</v>
      </c>
      <c r="F58" s="34">
        <v>2</v>
      </c>
      <c r="G58" s="20"/>
    </row>
    <row r="59" spans="3:7" x14ac:dyDescent="0.35">
      <c r="C59" s="19"/>
      <c r="E59" s="34" t="s">
        <v>137</v>
      </c>
      <c r="F59" s="34">
        <v>0.3</v>
      </c>
      <c r="G59" s="20"/>
    </row>
    <row r="60" spans="3:7" x14ac:dyDescent="0.35">
      <c r="C60" s="19"/>
      <c r="E60" s="34" t="s">
        <v>138</v>
      </c>
      <c r="F60" s="34">
        <v>20</v>
      </c>
      <c r="G60" s="20"/>
    </row>
    <row r="61" spans="3:7" x14ac:dyDescent="0.35">
      <c r="C61" s="19"/>
      <c r="E61" s="34" t="s">
        <v>139</v>
      </c>
      <c r="F61" s="34">
        <v>0.1</v>
      </c>
      <c r="G61" s="20"/>
    </row>
    <row r="62" spans="3:7" x14ac:dyDescent="0.35">
      <c r="C62" s="19"/>
      <c r="E62" s="34" t="s">
        <v>140</v>
      </c>
      <c r="F62" s="34">
        <v>0.04</v>
      </c>
      <c r="G62" s="20"/>
    </row>
    <row r="63" spans="3:7" x14ac:dyDescent="0.35">
      <c r="C63" s="19"/>
      <c r="E63" s="34" t="s">
        <v>141</v>
      </c>
      <c r="F63" s="34">
        <v>0.03</v>
      </c>
      <c r="G63" s="20"/>
    </row>
    <row r="64" spans="3:7" x14ac:dyDescent="0.35">
      <c r="C64" s="19"/>
      <c r="E64" s="34" t="s">
        <v>1</v>
      </c>
      <c r="F64" s="34">
        <v>0.1</v>
      </c>
      <c r="G64" s="20"/>
    </row>
    <row r="65" spans="3:7" x14ac:dyDescent="0.35">
      <c r="C65" s="19"/>
      <c r="E65" s="34" t="s">
        <v>157</v>
      </c>
      <c r="F65" s="34">
        <v>1</v>
      </c>
      <c r="G65" s="20"/>
    </row>
    <row r="66" spans="3:7" x14ac:dyDescent="0.35">
      <c r="C66" s="19"/>
      <c r="E66" s="34" t="s">
        <v>159</v>
      </c>
      <c r="F66" s="34">
        <v>200</v>
      </c>
      <c r="G66" s="20"/>
    </row>
    <row r="67" spans="3:7" x14ac:dyDescent="0.35">
      <c r="C67" s="19"/>
      <c r="E67" s="34" t="s">
        <v>66</v>
      </c>
      <c r="F67" s="34">
        <v>0.06</v>
      </c>
      <c r="G67" s="20"/>
    </row>
    <row r="68" spans="3:7" x14ac:dyDescent="0.35">
      <c r="C68" s="19"/>
      <c r="E68" s="34" t="s">
        <v>154</v>
      </c>
      <c r="F68" s="34">
        <v>0.06</v>
      </c>
      <c r="G68" s="20"/>
    </row>
    <row r="69" spans="3:7" x14ac:dyDescent="0.35">
      <c r="C69" s="19"/>
      <c r="E69" s="34" t="s">
        <v>155</v>
      </c>
      <c r="F69" s="34">
        <v>2</v>
      </c>
      <c r="G69" s="20"/>
    </row>
    <row r="70" spans="3:7" x14ac:dyDescent="0.35">
      <c r="C70" s="19"/>
      <c r="E70" s="34" t="s">
        <v>38</v>
      </c>
      <c r="F70" s="34">
        <v>0.06</v>
      </c>
      <c r="G70" s="20"/>
    </row>
    <row r="71" spans="3:7" x14ac:dyDescent="0.35">
      <c r="C71" s="19"/>
      <c r="E71" s="34" t="s">
        <v>71</v>
      </c>
      <c r="F71" s="34">
        <v>800</v>
      </c>
      <c r="G71" s="20"/>
    </row>
    <row r="72" spans="3:7" x14ac:dyDescent="0.35">
      <c r="C72" s="19"/>
      <c r="E72" s="34" t="s">
        <v>92</v>
      </c>
      <c r="F72" s="34">
        <v>0.06</v>
      </c>
      <c r="G72" s="20"/>
    </row>
    <row r="73" spans="3:7" x14ac:dyDescent="0.35">
      <c r="C73" s="19"/>
      <c r="E73" s="34" t="s">
        <v>55</v>
      </c>
      <c r="F73" s="34">
        <v>0.5</v>
      </c>
      <c r="G73" s="20"/>
    </row>
    <row r="74" spans="3:7" x14ac:dyDescent="0.35">
      <c r="C74" s="19"/>
      <c r="E74" s="34" t="s">
        <v>18</v>
      </c>
      <c r="F74" s="34">
        <v>1</v>
      </c>
      <c r="G74" s="20"/>
    </row>
    <row r="75" spans="3:7" x14ac:dyDescent="0.35">
      <c r="C75" s="19"/>
      <c r="E75" s="34" t="s">
        <v>40</v>
      </c>
      <c r="F75" s="34">
        <v>7.0000000000000007E-2</v>
      </c>
      <c r="G75" s="20"/>
    </row>
    <row r="76" spans="3:7" x14ac:dyDescent="0.35">
      <c r="C76" s="19"/>
      <c r="E76" s="34" t="s">
        <v>95</v>
      </c>
      <c r="F76" s="34">
        <v>1000</v>
      </c>
      <c r="G76" s="20"/>
    </row>
    <row r="77" spans="3:7" x14ac:dyDescent="0.35">
      <c r="C77" s="19"/>
      <c r="E77" s="34" t="s">
        <v>80</v>
      </c>
      <c r="F77" s="34">
        <v>2000</v>
      </c>
      <c r="G77" s="20"/>
    </row>
    <row r="78" spans="3:7" x14ac:dyDescent="0.35">
      <c r="C78" s="19"/>
      <c r="E78" s="34" t="s">
        <v>162</v>
      </c>
      <c r="F78" s="34">
        <v>0.1</v>
      </c>
      <c r="G78" s="20"/>
    </row>
    <row r="79" spans="3:7" x14ac:dyDescent="0.35">
      <c r="C79" s="19"/>
      <c r="E79" s="34" t="s">
        <v>175</v>
      </c>
      <c r="F79" s="34">
        <v>2</v>
      </c>
      <c r="G79" s="20"/>
    </row>
    <row r="80" spans="3:7" x14ac:dyDescent="0.35">
      <c r="C80" s="19"/>
      <c r="E80" s="34" t="s">
        <v>176</v>
      </c>
      <c r="F80" s="34">
        <v>0.3</v>
      </c>
      <c r="G80" s="20"/>
    </row>
    <row r="81" spans="3:7" x14ac:dyDescent="0.35">
      <c r="C81" s="19"/>
      <c r="E81" s="34" t="s">
        <v>158</v>
      </c>
      <c r="F81" s="34">
        <v>2</v>
      </c>
      <c r="G81" s="20"/>
    </row>
    <row r="82" spans="3:7" x14ac:dyDescent="0.35">
      <c r="C82" s="19"/>
      <c r="E82" s="34" t="s">
        <v>228</v>
      </c>
      <c r="F82" s="34">
        <v>0.06</v>
      </c>
      <c r="G82" s="20"/>
    </row>
    <row r="83" spans="3:7" x14ac:dyDescent="0.35">
      <c r="C83" s="19"/>
      <c r="E83" s="34" t="s">
        <v>47</v>
      </c>
      <c r="F83" s="34">
        <v>0.2</v>
      </c>
      <c r="G83" s="20"/>
    </row>
    <row r="84" spans="3:7" x14ac:dyDescent="0.35">
      <c r="C84" s="19"/>
      <c r="E84" s="34" t="s">
        <v>135</v>
      </c>
      <c r="F84" s="34">
        <v>0.1</v>
      </c>
      <c r="G84" s="20"/>
    </row>
    <row r="85" spans="3:7" x14ac:dyDescent="0.35">
      <c r="C85" s="19"/>
      <c r="E85" s="34" t="s">
        <v>48</v>
      </c>
      <c r="F85" s="34">
        <v>0.2</v>
      </c>
      <c r="G85" s="20"/>
    </row>
    <row r="86" spans="3:7" x14ac:dyDescent="0.35">
      <c r="C86" s="19"/>
      <c r="E86" s="34" t="s">
        <v>56</v>
      </c>
      <c r="F86" s="34">
        <v>0.2</v>
      </c>
      <c r="G86" s="20"/>
    </row>
    <row r="87" spans="3:7" x14ac:dyDescent="0.35">
      <c r="C87" s="19"/>
      <c r="E87" s="34" t="s">
        <v>123</v>
      </c>
      <c r="F87" s="34">
        <v>0.8</v>
      </c>
      <c r="G87" s="20"/>
    </row>
    <row r="88" spans="3:7" x14ac:dyDescent="0.35">
      <c r="C88" s="19"/>
      <c r="E88" s="34" t="s">
        <v>170</v>
      </c>
      <c r="F88" s="34">
        <v>0.05</v>
      </c>
      <c r="G88" s="20"/>
    </row>
    <row r="89" spans="3:7" x14ac:dyDescent="0.35">
      <c r="C89" s="19"/>
      <c r="E89" s="34" t="s">
        <v>2</v>
      </c>
      <c r="F89" s="34">
        <v>0.08</v>
      </c>
      <c r="G89" s="20"/>
    </row>
    <row r="90" spans="3:7" x14ac:dyDescent="0.35">
      <c r="C90" s="19"/>
      <c r="E90" s="34" t="s">
        <v>101</v>
      </c>
      <c r="F90" s="34">
        <v>30</v>
      </c>
      <c r="G90" s="20"/>
    </row>
    <row r="91" spans="3:7" x14ac:dyDescent="0.35">
      <c r="C91" s="19"/>
      <c r="E91" s="34" t="s">
        <v>63</v>
      </c>
      <c r="F91" s="34">
        <v>30</v>
      </c>
      <c r="G91" s="20"/>
    </row>
    <row r="92" spans="3:7" x14ac:dyDescent="0.35">
      <c r="C92" s="19"/>
      <c r="E92" s="34" t="s">
        <v>144</v>
      </c>
      <c r="F92" s="34">
        <v>0.03</v>
      </c>
      <c r="G92" s="20"/>
    </row>
    <row r="93" spans="3:7" x14ac:dyDescent="0.35">
      <c r="C93" s="19"/>
      <c r="E93" s="34" t="s">
        <v>57</v>
      </c>
      <c r="F93" s="34">
        <v>2</v>
      </c>
      <c r="G93" s="20"/>
    </row>
    <row r="94" spans="3:7" x14ac:dyDescent="0.35">
      <c r="C94" s="19"/>
      <c r="E94" s="34" t="s">
        <v>91</v>
      </c>
      <c r="F94" s="34">
        <v>0.02</v>
      </c>
      <c r="G94" s="20"/>
    </row>
    <row r="95" spans="3:7" x14ac:dyDescent="0.35">
      <c r="C95" s="19"/>
      <c r="E95" s="34" t="s">
        <v>70</v>
      </c>
      <c r="F95" s="34">
        <v>0.08</v>
      </c>
      <c r="G95" s="20"/>
    </row>
    <row r="96" spans="3:7" x14ac:dyDescent="0.35">
      <c r="C96" s="19"/>
      <c r="E96" s="34" t="s">
        <v>109</v>
      </c>
      <c r="F96" s="34">
        <v>300</v>
      </c>
      <c r="G96" s="20"/>
    </row>
    <row r="97" spans="3:7" x14ac:dyDescent="0.35">
      <c r="C97" s="19"/>
      <c r="E97" s="34" t="s">
        <v>46</v>
      </c>
      <c r="F97" s="34">
        <v>0.3</v>
      </c>
      <c r="G97" s="20"/>
    </row>
    <row r="98" spans="3:7" x14ac:dyDescent="0.35">
      <c r="C98" s="19"/>
      <c r="E98" s="34" t="s">
        <v>51</v>
      </c>
      <c r="F98" s="34">
        <v>0.06</v>
      </c>
      <c r="G98" s="20"/>
    </row>
    <row r="99" spans="3:7" x14ac:dyDescent="0.35">
      <c r="C99" s="19"/>
      <c r="E99" s="34" t="s">
        <v>64</v>
      </c>
      <c r="F99" s="34">
        <v>0.03</v>
      </c>
      <c r="G99" s="20"/>
    </row>
    <row r="100" spans="3:7" x14ac:dyDescent="0.35">
      <c r="C100" s="19"/>
      <c r="E100" s="34" t="s">
        <v>106</v>
      </c>
      <c r="F100" s="34">
        <v>300</v>
      </c>
      <c r="G100" s="20"/>
    </row>
    <row r="101" spans="3:7" x14ac:dyDescent="0.35">
      <c r="C101" s="19"/>
      <c r="E101" s="34" t="s">
        <v>107</v>
      </c>
      <c r="F101" s="34">
        <v>0.04</v>
      </c>
      <c r="G101" s="20"/>
    </row>
    <row r="102" spans="3:7" x14ac:dyDescent="0.35">
      <c r="C102" s="19"/>
      <c r="E102" s="34" t="s">
        <v>108</v>
      </c>
      <c r="F102" s="34">
        <v>0.09</v>
      </c>
      <c r="G102" s="20"/>
    </row>
    <row r="103" spans="3:7" x14ac:dyDescent="0.35">
      <c r="C103" s="19"/>
      <c r="E103" s="34" t="s">
        <v>150</v>
      </c>
      <c r="F103" s="34">
        <v>0.6</v>
      </c>
      <c r="G103" s="20"/>
    </row>
    <row r="104" spans="3:7" x14ac:dyDescent="0.35">
      <c r="C104" s="19"/>
      <c r="E104" s="34" t="s">
        <v>93</v>
      </c>
      <c r="F104" s="34">
        <v>1000</v>
      </c>
      <c r="G104" s="20"/>
    </row>
    <row r="105" spans="3:7" x14ac:dyDescent="0.35">
      <c r="C105" s="19"/>
      <c r="E105" s="34" t="s">
        <v>50</v>
      </c>
      <c r="F105" s="34">
        <v>60</v>
      </c>
      <c r="G105" s="20"/>
    </row>
    <row r="106" spans="3:7" x14ac:dyDescent="0.35">
      <c r="C106" s="19"/>
      <c r="E106" s="34" t="s">
        <v>202</v>
      </c>
      <c r="F106" s="34">
        <v>7.0000000000000007E-2</v>
      </c>
      <c r="G106" s="20"/>
    </row>
    <row r="107" spans="3:7" x14ac:dyDescent="0.35">
      <c r="C107" s="19"/>
      <c r="E107" s="34" t="s">
        <v>203</v>
      </c>
      <c r="F107" s="34">
        <v>0.5</v>
      </c>
      <c r="G107" s="20"/>
    </row>
    <row r="108" spans="3:7" x14ac:dyDescent="0.35">
      <c r="C108" s="19"/>
      <c r="E108" s="34" t="s">
        <v>167</v>
      </c>
      <c r="F108" s="34">
        <v>0.1</v>
      </c>
      <c r="G108" s="20"/>
    </row>
    <row r="109" spans="3:7" x14ac:dyDescent="0.35">
      <c r="C109" s="19"/>
      <c r="E109" s="34" t="s">
        <v>168</v>
      </c>
      <c r="F109" s="34">
        <v>2</v>
      </c>
      <c r="G109" s="20"/>
    </row>
    <row r="110" spans="3:7" x14ac:dyDescent="0.35">
      <c r="C110" s="19"/>
      <c r="E110" s="34" t="s">
        <v>169</v>
      </c>
      <c r="F110" s="34">
        <v>1</v>
      </c>
      <c r="G110" s="20"/>
    </row>
    <row r="111" spans="3:7" x14ac:dyDescent="0.35">
      <c r="C111" s="19"/>
      <c r="E111" s="34" t="s">
        <v>69</v>
      </c>
      <c r="F111" s="34">
        <v>10</v>
      </c>
      <c r="G111" s="20"/>
    </row>
    <row r="112" spans="3:7" x14ac:dyDescent="0.35">
      <c r="C112" s="19"/>
      <c r="E112" s="34" t="s">
        <v>82</v>
      </c>
      <c r="F112" s="34">
        <v>200</v>
      </c>
      <c r="G112" s="20"/>
    </row>
    <row r="113" spans="3:7" x14ac:dyDescent="0.35">
      <c r="C113" s="19"/>
      <c r="E113" s="34" t="s">
        <v>196</v>
      </c>
      <c r="F113" s="34">
        <v>0.1</v>
      </c>
      <c r="G113" s="20"/>
    </row>
    <row r="114" spans="3:7" x14ac:dyDescent="0.35">
      <c r="C114" s="19"/>
      <c r="E114" s="34" t="s">
        <v>197</v>
      </c>
      <c r="F114" s="34">
        <v>0.4</v>
      </c>
      <c r="G114" s="20"/>
    </row>
    <row r="115" spans="3:7" x14ac:dyDescent="0.35">
      <c r="C115" s="19"/>
      <c r="E115" s="34" t="s">
        <v>198</v>
      </c>
      <c r="F115" s="34">
        <v>0.4</v>
      </c>
      <c r="G115" s="20"/>
    </row>
    <row r="116" spans="3:7" x14ac:dyDescent="0.35">
      <c r="C116" s="19"/>
      <c r="E116" s="34" t="s">
        <v>179</v>
      </c>
      <c r="F116" s="34">
        <v>0.2</v>
      </c>
      <c r="G116" s="20"/>
    </row>
    <row r="117" spans="3:7" x14ac:dyDescent="0.35">
      <c r="C117" s="19"/>
      <c r="E117" s="34" t="s">
        <v>180</v>
      </c>
      <c r="F117" s="34">
        <v>0.3</v>
      </c>
      <c r="G117" s="20"/>
    </row>
    <row r="118" spans="3:7" x14ac:dyDescent="0.35">
      <c r="C118" s="19"/>
      <c r="E118" s="34" t="s">
        <v>181</v>
      </c>
      <c r="F118" s="34">
        <v>0.05</v>
      </c>
      <c r="G118" s="20"/>
    </row>
    <row r="119" spans="3:7" x14ac:dyDescent="0.35">
      <c r="C119" s="19"/>
      <c r="E119" s="34" t="s">
        <v>117</v>
      </c>
      <c r="F119" s="34">
        <v>90</v>
      </c>
      <c r="G119" s="20"/>
    </row>
    <row r="120" spans="3:7" x14ac:dyDescent="0.35">
      <c r="C120" s="19"/>
      <c r="E120" s="34" t="s">
        <v>19</v>
      </c>
      <c r="F120" s="34">
        <v>40</v>
      </c>
      <c r="G120" s="20"/>
    </row>
    <row r="121" spans="3:7" x14ac:dyDescent="0.35">
      <c r="C121" s="19"/>
      <c r="E121" s="34" t="s">
        <v>151</v>
      </c>
      <c r="F121" s="34">
        <v>6</v>
      </c>
      <c r="G121" s="20"/>
    </row>
    <row r="122" spans="3:7" x14ac:dyDescent="0.35">
      <c r="C122" s="19"/>
      <c r="E122" s="34" t="s">
        <v>185</v>
      </c>
      <c r="F122" s="34">
        <v>0.06</v>
      </c>
      <c r="G122" s="20"/>
    </row>
    <row r="123" spans="3:7" x14ac:dyDescent="0.35">
      <c r="C123" s="19"/>
      <c r="E123" s="34" t="s">
        <v>149</v>
      </c>
      <c r="F123" s="34">
        <v>30</v>
      </c>
      <c r="G123" s="20"/>
    </row>
    <row r="124" spans="3:7" x14ac:dyDescent="0.35">
      <c r="C124" s="19"/>
      <c r="E124" s="34" t="s">
        <v>171</v>
      </c>
      <c r="F124" s="34">
        <v>0.3</v>
      </c>
      <c r="G124" s="20"/>
    </row>
    <row r="125" spans="3:7" x14ac:dyDescent="0.35">
      <c r="C125" s="19"/>
      <c r="E125" s="34" t="s">
        <v>172</v>
      </c>
      <c r="F125" s="34">
        <v>10</v>
      </c>
      <c r="G125" s="20"/>
    </row>
    <row r="126" spans="3:7" x14ac:dyDescent="0.35">
      <c r="C126" s="19"/>
      <c r="E126" s="34" t="s">
        <v>204</v>
      </c>
      <c r="F126" s="34">
        <v>0.1</v>
      </c>
      <c r="G126" s="20"/>
    </row>
    <row r="127" spans="3:7" x14ac:dyDescent="0.35">
      <c r="C127" s="19"/>
      <c r="E127" s="34" t="s">
        <v>205</v>
      </c>
      <c r="F127" s="34">
        <v>2</v>
      </c>
      <c r="G127" s="20"/>
    </row>
    <row r="128" spans="3:7" x14ac:dyDescent="0.35">
      <c r="C128" s="19"/>
      <c r="E128" s="34" t="s">
        <v>20</v>
      </c>
      <c r="F128" s="34">
        <v>0.06</v>
      </c>
      <c r="G128" s="20"/>
    </row>
    <row r="129" spans="3:7" x14ac:dyDescent="0.35">
      <c r="C129" s="19"/>
      <c r="E129" s="34" t="s">
        <v>21</v>
      </c>
      <c r="F129" s="34">
        <v>0.06</v>
      </c>
      <c r="G129" s="20"/>
    </row>
    <row r="130" spans="3:7" x14ac:dyDescent="0.35">
      <c r="C130" s="19"/>
      <c r="E130" s="34" t="s">
        <v>206</v>
      </c>
      <c r="F130" s="34">
        <v>0.06</v>
      </c>
      <c r="G130" s="20"/>
    </row>
    <row r="131" spans="3:7" x14ac:dyDescent="0.35">
      <c r="C131" s="19"/>
      <c r="E131" s="34" t="s">
        <v>207</v>
      </c>
      <c r="F131" s="34">
        <v>3</v>
      </c>
      <c r="G131" s="20"/>
    </row>
    <row r="132" spans="3:7" x14ac:dyDescent="0.35">
      <c r="C132" s="19"/>
      <c r="E132" s="34" t="s">
        <v>208</v>
      </c>
      <c r="F132" s="34">
        <v>7.0000000000000007E-2</v>
      </c>
      <c r="G132" s="20"/>
    </row>
    <row r="133" spans="3:7" x14ac:dyDescent="0.35">
      <c r="C133" s="19"/>
      <c r="E133" s="34" t="s">
        <v>209</v>
      </c>
      <c r="F133" s="34">
        <v>2.9999999999999997E-4</v>
      </c>
      <c r="G133" s="20"/>
    </row>
    <row r="134" spans="3:7" x14ac:dyDescent="0.35">
      <c r="C134" s="19"/>
      <c r="E134" s="34" t="s">
        <v>187</v>
      </c>
      <c r="F134" s="34">
        <v>0.1</v>
      </c>
      <c r="G134" s="20"/>
    </row>
    <row r="135" spans="3:7" x14ac:dyDescent="0.35">
      <c r="C135" s="19"/>
      <c r="E135" s="34" t="s">
        <v>77</v>
      </c>
      <c r="F135" s="34">
        <v>0.05</v>
      </c>
      <c r="G135" s="20"/>
    </row>
    <row r="136" spans="3:7" x14ac:dyDescent="0.35">
      <c r="C136" s="19"/>
      <c r="E136" s="34" t="s">
        <v>188</v>
      </c>
      <c r="F136" s="34">
        <v>0.1</v>
      </c>
      <c r="G136" s="20"/>
    </row>
    <row r="137" spans="3:7" x14ac:dyDescent="0.35">
      <c r="C137" s="19"/>
      <c r="E137" s="34" t="s">
        <v>78</v>
      </c>
      <c r="F137" s="34">
        <v>0.04</v>
      </c>
      <c r="G137" s="20"/>
    </row>
    <row r="138" spans="3:7" x14ac:dyDescent="0.35">
      <c r="C138" s="19"/>
      <c r="E138" s="34" t="s">
        <v>189</v>
      </c>
      <c r="F138" s="34">
        <v>0.03</v>
      </c>
      <c r="G138" s="20"/>
    </row>
    <row r="139" spans="3:7" x14ac:dyDescent="0.35">
      <c r="C139" s="19"/>
      <c r="E139" s="34" t="s">
        <v>72</v>
      </c>
      <c r="F139" s="34">
        <v>0.1</v>
      </c>
      <c r="G139" s="20"/>
    </row>
    <row r="140" spans="3:7" x14ac:dyDescent="0.35">
      <c r="C140" s="19"/>
      <c r="E140" s="34" t="s">
        <v>102</v>
      </c>
      <c r="F140" s="34">
        <v>0.7</v>
      </c>
      <c r="G140" s="20"/>
    </row>
    <row r="141" spans="3:7" x14ac:dyDescent="0.35">
      <c r="C141" s="19"/>
      <c r="E141" s="34" t="s">
        <v>166</v>
      </c>
      <c r="F141" s="34">
        <v>4</v>
      </c>
      <c r="G141" s="20"/>
    </row>
    <row r="142" spans="3:7" x14ac:dyDescent="0.35">
      <c r="C142" s="19"/>
      <c r="E142" s="34" t="s">
        <v>113</v>
      </c>
      <c r="F142" s="34">
        <v>0.9</v>
      </c>
      <c r="G142" s="20"/>
    </row>
    <row r="143" spans="3:7" x14ac:dyDescent="0.35">
      <c r="C143" s="19"/>
      <c r="E143" s="34" t="s">
        <v>186</v>
      </c>
      <c r="F143" s="34">
        <v>0.04</v>
      </c>
      <c r="G143" s="20"/>
    </row>
    <row r="144" spans="3:7" x14ac:dyDescent="0.35">
      <c r="C144" s="19"/>
      <c r="E144" s="34" t="s">
        <v>115</v>
      </c>
      <c r="F144" s="34">
        <v>0.1</v>
      </c>
      <c r="G144" s="20"/>
    </row>
    <row r="145" spans="3:7" x14ac:dyDescent="0.35">
      <c r="C145" s="19"/>
      <c r="E145" s="34" t="s">
        <v>116</v>
      </c>
      <c r="F145" s="34">
        <v>0.3</v>
      </c>
      <c r="G145" s="20"/>
    </row>
    <row r="146" spans="3:7" x14ac:dyDescent="0.35">
      <c r="C146" s="19"/>
      <c r="E146" s="34" t="s">
        <v>114</v>
      </c>
      <c r="F146" s="34">
        <v>0.3</v>
      </c>
      <c r="G146" s="20"/>
    </row>
    <row r="147" spans="3:7" x14ac:dyDescent="0.35">
      <c r="C147" s="19"/>
      <c r="E147" s="34" t="s">
        <v>49</v>
      </c>
      <c r="F147" s="34">
        <v>60</v>
      </c>
      <c r="G147" s="20"/>
    </row>
    <row r="148" spans="3:7" x14ac:dyDescent="0.35">
      <c r="C148" s="19"/>
      <c r="E148" s="34" t="s">
        <v>126</v>
      </c>
      <c r="F148" s="34">
        <v>0.1</v>
      </c>
      <c r="G148" s="20"/>
    </row>
    <row r="149" spans="3:7" x14ac:dyDescent="0.35">
      <c r="C149" s="19"/>
      <c r="E149" s="34" t="s">
        <v>127</v>
      </c>
      <c r="F149" s="34">
        <v>0.04</v>
      </c>
      <c r="G149" s="20"/>
    </row>
    <row r="150" spans="3:7" x14ac:dyDescent="0.35">
      <c r="C150" s="19"/>
      <c r="E150" s="34" t="s">
        <v>128</v>
      </c>
      <c r="F150" s="34">
        <v>0.2</v>
      </c>
      <c r="G150" s="20"/>
    </row>
    <row r="151" spans="3:7" x14ac:dyDescent="0.35">
      <c r="C151" s="19"/>
      <c r="E151" s="34" t="s">
        <v>86</v>
      </c>
      <c r="F151" s="34">
        <v>0.03</v>
      </c>
      <c r="G151" s="20"/>
    </row>
    <row r="152" spans="3:7" x14ac:dyDescent="0.35">
      <c r="C152" s="19"/>
      <c r="E152" s="34" t="s">
        <v>87</v>
      </c>
      <c r="F152" s="34">
        <v>0.7</v>
      </c>
      <c r="G152" s="20"/>
    </row>
    <row r="153" spans="3:7" x14ac:dyDescent="0.35">
      <c r="C153" s="19"/>
      <c r="E153" s="34" t="s">
        <v>88</v>
      </c>
      <c r="F153" s="34">
        <v>0.02</v>
      </c>
      <c r="G153" s="20"/>
    </row>
    <row r="154" spans="3:7" x14ac:dyDescent="0.35">
      <c r="C154" s="19"/>
      <c r="E154" s="34" t="s">
        <v>3</v>
      </c>
      <c r="F154" s="34">
        <v>0.2</v>
      </c>
      <c r="G154" s="20"/>
    </row>
    <row r="155" spans="3:7" x14ac:dyDescent="0.35">
      <c r="C155" s="19"/>
      <c r="E155" s="34" t="s">
        <v>152</v>
      </c>
      <c r="F155" s="34">
        <v>500</v>
      </c>
      <c r="G155" s="20"/>
    </row>
    <row r="156" spans="3:7" x14ac:dyDescent="0.35">
      <c r="C156" s="19"/>
      <c r="E156" s="34" t="s">
        <v>153</v>
      </c>
      <c r="F156" s="34">
        <v>2</v>
      </c>
      <c r="G156" s="20"/>
    </row>
    <row r="157" spans="3:7" x14ac:dyDescent="0.35">
      <c r="C157" s="19"/>
      <c r="E157" s="34" t="s">
        <v>124</v>
      </c>
      <c r="F157" s="34">
        <v>0.3</v>
      </c>
      <c r="G157" s="20"/>
    </row>
    <row r="158" spans="3:7" x14ac:dyDescent="0.35">
      <c r="C158" s="19"/>
      <c r="E158" s="34" t="s">
        <v>125</v>
      </c>
      <c r="F158" s="34">
        <v>0.1</v>
      </c>
      <c r="G158" s="20"/>
    </row>
    <row r="159" spans="3:7" x14ac:dyDescent="0.35">
      <c r="C159" s="19"/>
      <c r="E159" s="34" t="s">
        <v>103</v>
      </c>
      <c r="F159" s="34">
        <v>0.1</v>
      </c>
      <c r="G159" s="20"/>
    </row>
    <row r="160" spans="3:7" x14ac:dyDescent="0.35">
      <c r="C160" s="19"/>
      <c r="E160" s="34" t="s">
        <v>41</v>
      </c>
      <c r="F160" s="34">
        <v>20</v>
      </c>
      <c r="G160" s="20"/>
    </row>
    <row r="161" spans="3:7" x14ac:dyDescent="0.35">
      <c r="C161" s="19"/>
      <c r="E161" s="34" t="s">
        <v>68</v>
      </c>
      <c r="F161" s="34">
        <v>1</v>
      </c>
      <c r="G161" s="20"/>
    </row>
    <row r="162" spans="3:7" x14ac:dyDescent="0.35">
      <c r="C162" s="19"/>
      <c r="E162" s="34" t="s">
        <v>163</v>
      </c>
      <c r="F162" s="34">
        <v>0.06</v>
      </c>
      <c r="G162" s="20"/>
    </row>
    <row r="163" spans="3:7" x14ac:dyDescent="0.35">
      <c r="C163" s="19"/>
      <c r="E163" s="34" t="s">
        <v>156</v>
      </c>
      <c r="F163" s="34">
        <v>0.06</v>
      </c>
      <c r="G163" s="20"/>
    </row>
    <row r="164" spans="3:7" x14ac:dyDescent="0.35">
      <c r="C164" s="19"/>
      <c r="E164" s="34" t="s">
        <v>110</v>
      </c>
      <c r="F164" s="34">
        <v>0.03</v>
      </c>
      <c r="G164" s="20"/>
    </row>
    <row r="165" spans="3:7" x14ac:dyDescent="0.35">
      <c r="C165" s="19"/>
      <c r="E165" s="34" t="s">
        <v>111</v>
      </c>
      <c r="F165" s="34">
        <v>40</v>
      </c>
      <c r="G165" s="20"/>
    </row>
    <row r="166" spans="3:7" x14ac:dyDescent="0.35">
      <c r="C166" s="19"/>
      <c r="E166" s="34" t="s">
        <v>112</v>
      </c>
      <c r="F166" s="34">
        <v>30</v>
      </c>
      <c r="G166" s="20"/>
    </row>
    <row r="167" spans="3:7" x14ac:dyDescent="0.35">
      <c r="C167" s="19"/>
      <c r="E167" s="39" t="s">
        <v>129</v>
      </c>
      <c r="F167" s="34">
        <v>0.6</v>
      </c>
      <c r="G167" s="20"/>
    </row>
    <row r="168" spans="3:7" x14ac:dyDescent="0.35">
      <c r="C168" s="19"/>
      <c r="E168" s="39" t="s">
        <v>130</v>
      </c>
      <c r="F168" s="34">
        <v>10</v>
      </c>
      <c r="G168" s="20"/>
    </row>
    <row r="169" spans="3:7" x14ac:dyDescent="0.35">
      <c r="C169" s="19"/>
      <c r="E169" s="34" t="s">
        <v>131</v>
      </c>
      <c r="F169" s="34">
        <v>10</v>
      </c>
      <c r="G169" s="20"/>
    </row>
    <row r="170" spans="3:7" x14ac:dyDescent="0.35">
      <c r="C170" s="19"/>
      <c r="E170" s="34" t="s">
        <v>132</v>
      </c>
      <c r="F170" s="34">
        <v>1</v>
      </c>
      <c r="G170" s="20"/>
    </row>
    <row r="171" spans="3:7" x14ac:dyDescent="0.35">
      <c r="C171" s="19"/>
      <c r="E171" s="34" t="s">
        <v>133</v>
      </c>
      <c r="F171" s="34">
        <v>0.04</v>
      </c>
      <c r="G171" s="20"/>
    </row>
    <row r="172" spans="3:7" x14ac:dyDescent="0.35">
      <c r="C172" s="19"/>
      <c r="E172" s="34" t="s">
        <v>134</v>
      </c>
      <c r="F172" s="34">
        <v>0.03</v>
      </c>
      <c r="G172" s="20"/>
    </row>
    <row r="173" spans="3:7" x14ac:dyDescent="0.35">
      <c r="C173" s="19"/>
      <c r="E173" s="34" t="s">
        <v>190</v>
      </c>
      <c r="F173" s="34">
        <v>0.08</v>
      </c>
      <c r="G173" s="20"/>
    </row>
    <row r="174" spans="3:7" x14ac:dyDescent="0.35">
      <c r="C174" s="19"/>
      <c r="E174" s="34" t="s">
        <v>191</v>
      </c>
      <c r="F174" s="34">
        <v>0.04</v>
      </c>
      <c r="G174" s="20"/>
    </row>
    <row r="175" spans="3:7" x14ac:dyDescent="0.35">
      <c r="C175" s="19"/>
      <c r="E175" s="34" t="s">
        <v>192</v>
      </c>
      <c r="F175" s="34">
        <v>0.01</v>
      </c>
      <c r="G175" s="20"/>
    </row>
    <row r="176" spans="3:7" x14ac:dyDescent="0.35">
      <c r="C176" s="19"/>
      <c r="E176" s="34" t="s">
        <v>193</v>
      </c>
      <c r="F176" s="34">
        <v>7.0000000000000007E-2</v>
      </c>
      <c r="G176" s="20"/>
    </row>
    <row r="177" spans="3:7" x14ac:dyDescent="0.35">
      <c r="C177" s="19"/>
      <c r="E177" s="34" t="s">
        <v>194</v>
      </c>
      <c r="F177" s="34">
        <v>10</v>
      </c>
      <c r="G177" s="20"/>
    </row>
    <row r="178" spans="3:7" x14ac:dyDescent="0.35">
      <c r="C178" s="19"/>
      <c r="E178" s="34" t="s">
        <v>195</v>
      </c>
      <c r="F178" s="34">
        <v>2</v>
      </c>
      <c r="G178" s="20"/>
    </row>
    <row r="179" spans="3:7" x14ac:dyDescent="0.35">
      <c r="C179" s="19"/>
      <c r="E179" s="34" t="s">
        <v>177</v>
      </c>
      <c r="F179" s="34">
        <v>0.05</v>
      </c>
      <c r="G179" s="20"/>
    </row>
    <row r="180" spans="3:7" x14ac:dyDescent="0.35">
      <c r="C180" s="19"/>
      <c r="E180" s="34" t="s">
        <v>76</v>
      </c>
      <c r="F180" s="34">
        <v>1</v>
      </c>
      <c r="G180" s="20"/>
    </row>
    <row r="181" spans="3:7" x14ac:dyDescent="0.35">
      <c r="C181" s="19"/>
      <c r="E181" s="34" t="s">
        <v>178</v>
      </c>
      <c r="F181" s="34">
        <v>0.2</v>
      </c>
      <c r="G181" s="20"/>
    </row>
    <row r="182" spans="3:7" x14ac:dyDescent="0.35">
      <c r="C182" s="19"/>
      <c r="E182" s="34" t="s">
        <v>75</v>
      </c>
      <c r="F182" s="34">
        <v>20</v>
      </c>
      <c r="G182" s="20"/>
    </row>
    <row r="183" spans="3:7" x14ac:dyDescent="0.35">
      <c r="C183" s="19"/>
      <c r="E183" s="34" t="s">
        <v>22</v>
      </c>
      <c r="F183" s="34">
        <v>20</v>
      </c>
      <c r="G183" s="20"/>
    </row>
    <row r="184" spans="3:7" x14ac:dyDescent="0.35">
      <c r="C184" s="19"/>
      <c r="E184" s="34" t="s">
        <v>160</v>
      </c>
      <c r="F184" s="34">
        <v>300</v>
      </c>
      <c r="G184" s="20"/>
    </row>
    <row r="185" spans="3:7" x14ac:dyDescent="0.35">
      <c r="C185" s="19"/>
      <c r="E185" s="34" t="s">
        <v>199</v>
      </c>
      <c r="F185" s="34">
        <v>7.0000000000000007E-2</v>
      </c>
      <c r="G185" s="20"/>
    </row>
    <row r="186" spans="3:7" x14ac:dyDescent="0.35">
      <c r="C186" s="19"/>
      <c r="E186" s="34" t="s">
        <v>200</v>
      </c>
      <c r="F186" s="34">
        <v>0.1</v>
      </c>
      <c r="G186" s="20"/>
    </row>
    <row r="187" spans="3:7" x14ac:dyDescent="0.35">
      <c r="C187" s="19"/>
      <c r="E187" s="34" t="s">
        <v>201</v>
      </c>
      <c r="F187" s="34">
        <v>8.0000000000000007E-5</v>
      </c>
      <c r="G187" s="20"/>
    </row>
    <row r="188" spans="3:7" x14ac:dyDescent="0.35">
      <c r="C188" s="19"/>
      <c r="E188" s="34" t="s">
        <v>89</v>
      </c>
      <c r="F188" s="34">
        <v>0.02</v>
      </c>
      <c r="G188" s="20"/>
    </row>
    <row r="189" spans="3:7" x14ac:dyDescent="0.35">
      <c r="C189" s="19"/>
      <c r="E189" s="34" t="s">
        <v>164</v>
      </c>
      <c r="F189" s="34">
        <v>5</v>
      </c>
      <c r="G189" s="20"/>
    </row>
    <row r="190" spans="3:7" x14ac:dyDescent="0.35">
      <c r="C190" s="19"/>
      <c r="E190" s="34" t="s">
        <v>165</v>
      </c>
      <c r="F190" s="34">
        <v>100</v>
      </c>
      <c r="G190" s="20"/>
    </row>
    <row r="191" spans="3:7" x14ac:dyDescent="0.35">
      <c r="C191" s="19"/>
      <c r="E191" s="34" t="s">
        <v>229</v>
      </c>
      <c r="F191" s="34">
        <v>0.1</v>
      </c>
      <c r="G191" s="20"/>
    </row>
    <row r="192" spans="3:7" x14ac:dyDescent="0.35">
      <c r="C192" s="19"/>
      <c r="E192" s="38" t="s">
        <v>136</v>
      </c>
      <c r="F192" s="38">
        <v>10</v>
      </c>
      <c r="G192" s="20"/>
    </row>
    <row r="193" spans="3:7" x14ac:dyDescent="0.35">
      <c r="C193" s="19"/>
      <c r="E193" s="34" t="s">
        <v>74</v>
      </c>
      <c r="F193" s="34">
        <v>3</v>
      </c>
      <c r="G193" s="20"/>
    </row>
    <row r="194" spans="3:7" x14ac:dyDescent="0.35">
      <c r="C194" s="19"/>
      <c r="E194" s="34" t="s">
        <v>67</v>
      </c>
      <c r="F194" s="34">
        <v>5</v>
      </c>
      <c r="G194" s="20"/>
    </row>
    <row r="195" spans="3:7" x14ac:dyDescent="0.35">
      <c r="C195" s="19"/>
      <c r="E195" s="34" t="s">
        <v>104</v>
      </c>
      <c r="F195" s="34">
        <v>8</v>
      </c>
      <c r="G195" s="20"/>
    </row>
    <row r="196" spans="3:7" x14ac:dyDescent="0.35">
      <c r="C196" s="19"/>
      <c r="E196" s="34" t="s">
        <v>23</v>
      </c>
      <c r="F196" s="34">
        <v>0.3</v>
      </c>
      <c r="G196" s="20"/>
    </row>
    <row r="197" spans="3:7" x14ac:dyDescent="0.35">
      <c r="C197" s="19"/>
      <c r="E197" s="34" t="s">
        <v>161</v>
      </c>
      <c r="F197" s="34">
        <v>2</v>
      </c>
      <c r="G197" s="20"/>
    </row>
    <row r="198" spans="3:7" x14ac:dyDescent="0.35">
      <c r="C198" s="19"/>
      <c r="E198" s="34" t="s">
        <v>94</v>
      </c>
      <c r="F198" s="34">
        <v>0.1</v>
      </c>
      <c r="G198" s="20"/>
    </row>
    <row r="199" spans="3:7" x14ac:dyDescent="0.35">
      <c r="C199" s="19"/>
      <c r="E199" s="34" t="s">
        <v>105</v>
      </c>
      <c r="F199" s="34">
        <v>0.04</v>
      </c>
      <c r="G199" s="20"/>
    </row>
    <row r="200" spans="3:7" x14ac:dyDescent="0.35">
      <c r="C200" s="21"/>
      <c r="D200" s="22"/>
      <c r="E200" s="16" t="s">
        <v>32</v>
      </c>
      <c r="F200" s="16">
        <v>0</v>
      </c>
      <c r="G200" s="23"/>
    </row>
  </sheetData>
  <sheetProtection algorithmName="SHA-512" hashValue="ZBUZd82vz+fiuboBI/nRArP0Lo5Es4KK9YIOwqiReDLAgb09Yoaf6h9U6AvQUcg1bxMijx4MrYXi5O7tuDrpLw==" saltValue="oQw5YABpqZmiVMxENS4k8w==" spinCount="100000" sheet="1" selectLockedCells="1" selectUnlockedCells="1"/>
  <sortState xmlns:xlrd2="http://schemas.microsoft.com/office/spreadsheetml/2017/richdata2" ref="E4:F199">
    <sortCondition ref="E199"/>
  </sortState>
  <mergeCells count="1">
    <mergeCell ref="C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8817A-F908-4A57-A347-82994F01B2C1}">
  <dimension ref="B1:N27"/>
  <sheetViews>
    <sheetView tabSelected="1" zoomScaleNormal="100" workbookViewId="0">
      <selection activeCell="L15" sqref="L15"/>
    </sheetView>
  </sheetViews>
  <sheetFormatPr defaultRowHeight="14.5" x14ac:dyDescent="0.35"/>
  <cols>
    <col min="3" max="3" width="11.81640625" customWidth="1"/>
    <col min="4" max="4" width="13.81640625" customWidth="1"/>
    <col min="6" max="6" width="9.1796875" customWidth="1"/>
    <col min="8" max="8" width="9.81640625" bestFit="1" customWidth="1"/>
    <col min="9" max="9" width="8.81640625" style="10"/>
    <col min="10" max="10" width="9.453125" bestFit="1" customWidth="1"/>
    <col min="14" max="14" width="4.453125" hidden="1" customWidth="1"/>
  </cols>
  <sheetData>
    <row r="1" spans="2:14" ht="15" thickBot="1" x14ac:dyDescent="0.4"/>
    <row r="2" spans="2:14" ht="28" customHeight="1" thickBot="1" x14ac:dyDescent="0.4">
      <c r="B2" t="s">
        <v>226</v>
      </c>
      <c r="C2" s="6"/>
      <c r="E2" s="6"/>
      <c r="G2" s="17"/>
      <c r="H2" s="4"/>
      <c r="I2" s="9"/>
      <c r="J2" s="4"/>
      <c r="K2" s="5"/>
    </row>
    <row r="3" spans="2:14" ht="14.5" customHeight="1" x14ac:dyDescent="0.35">
      <c r="C3" s="6"/>
      <c r="E3" s="6"/>
      <c r="G3" s="6"/>
    </row>
    <row r="4" spans="2:14" ht="28" customHeight="1" x14ac:dyDescent="0.35">
      <c r="B4" t="s">
        <v>227</v>
      </c>
      <c r="C4" s="6"/>
      <c r="E4" s="6"/>
      <c r="G4" s="15">
        <f>IF(AND($I$27&lt;1000,$I$27&gt;=10),2,IF($I$27&gt;=1000,1,IF(AND($I$27&gt;=1,$I$27&lt;10),3,IF(AND($I$27&lt;1,$I$27&gt;=0.01),4,IF(AND($I$27&gt;0,$I$27&lt;0.01),5,0)))))</f>
        <v>0</v>
      </c>
      <c r="H4" s="6" t="s">
        <v>35</v>
      </c>
    </row>
    <row r="6" spans="2:14" x14ac:dyDescent="0.35">
      <c r="C6" t="s">
        <v>14</v>
      </c>
    </row>
    <row r="8" spans="2:14" s="14" customFormat="1" ht="58.5" customHeight="1" x14ac:dyDescent="0.35">
      <c r="B8" s="13" t="s">
        <v>60</v>
      </c>
      <c r="C8" s="13" t="s">
        <v>33</v>
      </c>
      <c r="D8" s="13" t="s">
        <v>79</v>
      </c>
      <c r="E8" s="13" t="s">
        <v>30</v>
      </c>
      <c r="F8" s="13" t="s">
        <v>24</v>
      </c>
      <c r="G8" s="13" t="s">
        <v>36</v>
      </c>
      <c r="H8" s="13" t="s">
        <v>61</v>
      </c>
      <c r="I8" s="13" t="s">
        <v>59</v>
      </c>
      <c r="J8" s="13" t="s">
        <v>62</v>
      </c>
      <c r="M8" s="29"/>
      <c r="N8"/>
    </row>
    <row r="9" spans="2:14" x14ac:dyDescent="0.35">
      <c r="B9" s="30">
        <v>0</v>
      </c>
      <c r="C9" s="18" t="s">
        <v>32</v>
      </c>
      <c r="D9" s="18">
        <v>0</v>
      </c>
      <c r="E9" s="18" t="s">
        <v>28</v>
      </c>
      <c r="F9" s="2">
        <f>IF(E9="kBq",D9/1000000000,IF(E9="MBq",D9/1000000,IF(E9="GBq",D9/1000,IF(E9="TBq",D9,IF(E9="PBq",D9*1000,"error")))))</f>
        <v>0</v>
      </c>
      <c r="G9" s="16">
        <f>VLOOKUP(C9,Data!$E$4:$F$200,2,0)</f>
        <v>0</v>
      </c>
      <c r="H9" s="12">
        <f>IF(G9&gt;0,F9/G9,0)</f>
        <v>0</v>
      </c>
      <c r="I9" s="12">
        <f>H9*B9</f>
        <v>0</v>
      </c>
      <c r="J9" s="11">
        <f>IF(C9="(kies)",0,IF(AND(H9&lt;1000,H9&gt;=10),2,IF(H9&gt;=1000,1,IF(AND(H9&gt;=1,H9&lt;10),3,IF(AND(H9&lt;1,H9&gt;=0.01),4,5)))))</f>
        <v>0</v>
      </c>
      <c r="M9" s="28"/>
      <c r="N9" s="28">
        <f>IF(H9&gt;=1,I9,0)</f>
        <v>0</v>
      </c>
    </row>
    <row r="10" spans="2:14" x14ac:dyDescent="0.35">
      <c r="B10" s="30">
        <v>0</v>
      </c>
      <c r="C10" s="18" t="s">
        <v>32</v>
      </c>
      <c r="D10" s="18">
        <v>0</v>
      </c>
      <c r="E10" s="18" t="s">
        <v>28</v>
      </c>
      <c r="F10" s="2">
        <f t="shared" ref="F10:F24" si="0">IF(E10="kBq",D10/1000000000,IF(E10="MBq",D10/1000000,IF(E10="GBq",D10/1000,IF(E10="TBq",D10,IF(E10="PBq",D10*1000,"error")))))</f>
        <v>0</v>
      </c>
      <c r="G10" s="16">
        <f>VLOOKUP(C10,Data!$E$4:$F$200,2,0)</f>
        <v>0</v>
      </c>
      <c r="H10" s="12">
        <f t="shared" ref="H10:H24" si="1">IF(G10&gt;0,F10/G10,0)</f>
        <v>0</v>
      </c>
      <c r="I10" s="12">
        <f t="shared" ref="I10:I24" si="2">H10*B10</f>
        <v>0</v>
      </c>
      <c r="J10" s="11">
        <f t="shared" ref="J10:J24" si="3">IF(C10="(kies)",0,IF(AND(H10&lt;1000,H10&gt;=10),2,IF(H10&gt;=1000,1,IF(AND(H10&gt;=1,H10&lt;10),3,IF(AND(H10&lt;1,H10&gt;=0.01),4,5)))))</f>
        <v>0</v>
      </c>
      <c r="M10" s="28"/>
      <c r="N10" s="28">
        <f t="shared" ref="N10:N24" si="4">IF(H10&gt;=1,I10,0)</f>
        <v>0</v>
      </c>
    </row>
    <row r="11" spans="2:14" x14ac:dyDescent="0.35">
      <c r="B11" s="30">
        <v>0</v>
      </c>
      <c r="C11" s="18" t="s">
        <v>32</v>
      </c>
      <c r="D11" s="18">
        <v>0</v>
      </c>
      <c r="E11" s="18" t="s">
        <v>28</v>
      </c>
      <c r="F11" s="2">
        <f t="shared" si="0"/>
        <v>0</v>
      </c>
      <c r="G11" s="16">
        <f>VLOOKUP(C11,Data!$E$4:$F$200,2,0)</f>
        <v>0</v>
      </c>
      <c r="H11" s="12">
        <f t="shared" si="1"/>
        <v>0</v>
      </c>
      <c r="I11" s="12">
        <f t="shared" si="2"/>
        <v>0</v>
      </c>
      <c r="J11" s="11">
        <f t="shared" si="3"/>
        <v>0</v>
      </c>
      <c r="M11" s="28"/>
      <c r="N11" s="28">
        <f t="shared" si="4"/>
        <v>0</v>
      </c>
    </row>
    <row r="12" spans="2:14" x14ac:dyDescent="0.35">
      <c r="B12" s="30">
        <v>0</v>
      </c>
      <c r="C12" s="18" t="s">
        <v>32</v>
      </c>
      <c r="D12" s="18">
        <v>0</v>
      </c>
      <c r="E12" s="18" t="s">
        <v>27</v>
      </c>
      <c r="F12" s="2">
        <f t="shared" si="0"/>
        <v>0</v>
      </c>
      <c r="G12" s="16">
        <f>VLOOKUP(C12,Data!$E$4:$F$200,2,0)</f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M12" s="28"/>
      <c r="N12" s="28">
        <f t="shared" si="4"/>
        <v>0</v>
      </c>
    </row>
    <row r="13" spans="2:14" x14ac:dyDescent="0.35">
      <c r="B13" s="30">
        <v>0</v>
      </c>
      <c r="C13" s="18" t="s">
        <v>32</v>
      </c>
      <c r="D13" s="18">
        <v>0</v>
      </c>
      <c r="E13" s="18" t="s">
        <v>28</v>
      </c>
      <c r="F13" s="2">
        <f t="shared" si="0"/>
        <v>0</v>
      </c>
      <c r="G13" s="16">
        <f>VLOOKUP(C13,Data!$E$4:$F$200,2,0)</f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M13" s="28"/>
      <c r="N13" s="28">
        <f t="shared" si="4"/>
        <v>0</v>
      </c>
    </row>
    <row r="14" spans="2:14" x14ac:dyDescent="0.35">
      <c r="B14" s="30">
        <v>0</v>
      </c>
      <c r="C14" s="18" t="s">
        <v>32</v>
      </c>
      <c r="D14" s="18">
        <v>0</v>
      </c>
      <c r="E14" s="18" t="s">
        <v>25</v>
      </c>
      <c r="F14" s="2">
        <f t="shared" si="0"/>
        <v>0</v>
      </c>
      <c r="G14" s="16">
        <f>VLOOKUP(C14,Data!$E$4:$F$200,2,0)</f>
        <v>0</v>
      </c>
      <c r="H14" s="12">
        <f>IF(G14&gt;0,F14/G14,0)</f>
        <v>0</v>
      </c>
      <c r="I14" s="12">
        <f t="shared" si="2"/>
        <v>0</v>
      </c>
      <c r="J14" s="11">
        <f t="shared" si="3"/>
        <v>0</v>
      </c>
      <c r="M14" s="28"/>
      <c r="N14" s="28">
        <f t="shared" si="4"/>
        <v>0</v>
      </c>
    </row>
    <row r="15" spans="2:14" x14ac:dyDescent="0.35">
      <c r="B15" s="30">
        <v>0</v>
      </c>
      <c r="C15" s="18" t="s">
        <v>32</v>
      </c>
      <c r="D15" s="18">
        <v>0</v>
      </c>
      <c r="E15" s="18" t="s">
        <v>27</v>
      </c>
      <c r="F15" s="2">
        <f t="shared" si="0"/>
        <v>0</v>
      </c>
      <c r="G15" s="16">
        <f>VLOOKUP(C15,Data!$E$4:$F$200,2,0)</f>
        <v>0</v>
      </c>
      <c r="H15" s="12">
        <f t="shared" si="1"/>
        <v>0</v>
      </c>
      <c r="I15" s="12">
        <f t="shared" si="2"/>
        <v>0</v>
      </c>
      <c r="J15" s="11">
        <f t="shared" si="3"/>
        <v>0</v>
      </c>
      <c r="M15" s="28"/>
      <c r="N15" s="28">
        <f t="shared" si="4"/>
        <v>0</v>
      </c>
    </row>
    <row r="16" spans="2:14" x14ac:dyDescent="0.35">
      <c r="B16" s="30">
        <v>0</v>
      </c>
      <c r="C16" s="18" t="s">
        <v>32</v>
      </c>
      <c r="D16" s="18">
        <v>0</v>
      </c>
      <c r="E16" s="18" t="s">
        <v>27</v>
      </c>
      <c r="F16" s="2">
        <f t="shared" si="0"/>
        <v>0</v>
      </c>
      <c r="G16" s="16">
        <f>VLOOKUP(C16,Data!$E$4:$F$200,2,0)</f>
        <v>0</v>
      </c>
      <c r="H16" s="12">
        <f t="shared" si="1"/>
        <v>0</v>
      </c>
      <c r="I16" s="12">
        <f t="shared" si="2"/>
        <v>0</v>
      </c>
      <c r="J16" s="11">
        <f t="shared" si="3"/>
        <v>0</v>
      </c>
      <c r="M16" s="28"/>
      <c r="N16" s="28">
        <f t="shared" si="4"/>
        <v>0</v>
      </c>
    </row>
    <row r="17" spans="2:14" x14ac:dyDescent="0.35">
      <c r="B17" s="30">
        <v>0</v>
      </c>
      <c r="C17" s="18" t="s">
        <v>32</v>
      </c>
      <c r="D17" s="18">
        <v>0</v>
      </c>
      <c r="E17" s="18" t="s">
        <v>27</v>
      </c>
      <c r="F17" s="2">
        <f t="shared" si="0"/>
        <v>0</v>
      </c>
      <c r="G17" s="16">
        <f>VLOOKUP(C17,Data!$E$4:$F$200,2,0)</f>
        <v>0</v>
      </c>
      <c r="H17" s="12">
        <f t="shared" si="1"/>
        <v>0</v>
      </c>
      <c r="I17" s="12">
        <f t="shared" si="2"/>
        <v>0</v>
      </c>
      <c r="J17" s="11">
        <f t="shared" si="3"/>
        <v>0</v>
      </c>
      <c r="M17" s="28"/>
      <c r="N17" s="28">
        <f t="shared" si="4"/>
        <v>0</v>
      </c>
    </row>
    <row r="18" spans="2:14" x14ac:dyDescent="0.35">
      <c r="B18" s="30">
        <v>0</v>
      </c>
      <c r="C18" s="18" t="s">
        <v>32</v>
      </c>
      <c r="D18" s="18">
        <v>0</v>
      </c>
      <c r="E18" s="18" t="s">
        <v>25</v>
      </c>
      <c r="F18" s="2">
        <f t="shared" si="0"/>
        <v>0</v>
      </c>
      <c r="G18" s="16">
        <f>VLOOKUP(C18,Data!$E$4:$F$200,2,0)</f>
        <v>0</v>
      </c>
      <c r="H18" s="12">
        <f t="shared" si="1"/>
        <v>0</v>
      </c>
      <c r="I18" s="12">
        <f t="shared" si="2"/>
        <v>0</v>
      </c>
      <c r="J18" s="11">
        <f t="shared" si="3"/>
        <v>0</v>
      </c>
      <c r="M18" s="28"/>
      <c r="N18" s="28">
        <f t="shared" si="4"/>
        <v>0</v>
      </c>
    </row>
    <row r="19" spans="2:14" x14ac:dyDescent="0.35">
      <c r="B19" s="30">
        <v>0</v>
      </c>
      <c r="C19" s="18" t="s">
        <v>32</v>
      </c>
      <c r="D19" s="18">
        <v>0</v>
      </c>
      <c r="E19" s="18" t="s">
        <v>27</v>
      </c>
      <c r="F19" s="2">
        <f t="shared" si="0"/>
        <v>0</v>
      </c>
      <c r="G19" s="16">
        <f>VLOOKUP(C19,Data!$E$4:$F$200,2,0)</f>
        <v>0</v>
      </c>
      <c r="H19" s="12">
        <f t="shared" si="1"/>
        <v>0</v>
      </c>
      <c r="I19" s="12">
        <f t="shared" si="2"/>
        <v>0</v>
      </c>
      <c r="J19" s="11">
        <f t="shared" si="3"/>
        <v>0</v>
      </c>
      <c r="M19" s="28"/>
      <c r="N19" s="28">
        <f t="shared" si="4"/>
        <v>0</v>
      </c>
    </row>
    <row r="20" spans="2:14" x14ac:dyDescent="0.35">
      <c r="B20" s="30">
        <v>0</v>
      </c>
      <c r="C20" s="18" t="s">
        <v>32</v>
      </c>
      <c r="D20" s="18">
        <v>0</v>
      </c>
      <c r="E20" s="18" t="s">
        <v>27</v>
      </c>
      <c r="F20" s="2">
        <f t="shared" si="0"/>
        <v>0</v>
      </c>
      <c r="G20" s="16">
        <f>VLOOKUP(C20,Data!$E$4:$F$200,2,0)</f>
        <v>0</v>
      </c>
      <c r="H20" s="12">
        <f t="shared" si="1"/>
        <v>0</v>
      </c>
      <c r="I20" s="12">
        <f t="shared" si="2"/>
        <v>0</v>
      </c>
      <c r="J20" s="11">
        <f t="shared" si="3"/>
        <v>0</v>
      </c>
      <c r="M20" s="28"/>
      <c r="N20" s="28">
        <f t="shared" si="4"/>
        <v>0</v>
      </c>
    </row>
    <row r="21" spans="2:14" x14ac:dyDescent="0.35">
      <c r="B21" s="30">
        <v>0</v>
      </c>
      <c r="C21" s="18" t="s">
        <v>32</v>
      </c>
      <c r="D21" s="18">
        <v>0</v>
      </c>
      <c r="E21" s="18" t="s">
        <v>27</v>
      </c>
      <c r="F21" s="2">
        <f t="shared" si="0"/>
        <v>0</v>
      </c>
      <c r="G21" s="16">
        <f>VLOOKUP(C21,Data!$E$4:$F$200,2,0)</f>
        <v>0</v>
      </c>
      <c r="H21" s="12">
        <f t="shared" si="1"/>
        <v>0</v>
      </c>
      <c r="I21" s="12">
        <f t="shared" si="2"/>
        <v>0</v>
      </c>
      <c r="J21" s="11">
        <f t="shared" si="3"/>
        <v>0</v>
      </c>
      <c r="M21" s="28"/>
      <c r="N21" s="28">
        <f t="shared" si="4"/>
        <v>0</v>
      </c>
    </row>
    <row r="22" spans="2:14" x14ac:dyDescent="0.35">
      <c r="B22" s="30">
        <v>0</v>
      </c>
      <c r="C22" s="18" t="s">
        <v>32</v>
      </c>
      <c r="D22" s="18">
        <v>0</v>
      </c>
      <c r="E22" s="18" t="s">
        <v>27</v>
      </c>
      <c r="F22" s="2">
        <f t="shared" si="0"/>
        <v>0</v>
      </c>
      <c r="G22" s="16">
        <f>VLOOKUP(C22,Data!$E$4:$F$200,2,0)</f>
        <v>0</v>
      </c>
      <c r="H22" s="12">
        <f t="shared" si="1"/>
        <v>0</v>
      </c>
      <c r="I22" s="12">
        <f t="shared" si="2"/>
        <v>0</v>
      </c>
      <c r="J22" s="11">
        <f t="shared" si="3"/>
        <v>0</v>
      </c>
      <c r="M22" s="28"/>
      <c r="N22" s="28">
        <f t="shared" si="4"/>
        <v>0</v>
      </c>
    </row>
    <row r="23" spans="2:14" x14ac:dyDescent="0.35">
      <c r="B23" s="30">
        <v>6</v>
      </c>
      <c r="C23" s="18" t="s">
        <v>32</v>
      </c>
      <c r="D23" s="18">
        <v>0</v>
      </c>
      <c r="E23" s="18" t="s">
        <v>27</v>
      </c>
      <c r="F23" s="2">
        <f t="shared" si="0"/>
        <v>0</v>
      </c>
      <c r="G23" s="16">
        <f>VLOOKUP(C23,Data!$E$4:$F$200,2,0)</f>
        <v>0</v>
      </c>
      <c r="H23" s="12">
        <f t="shared" si="1"/>
        <v>0</v>
      </c>
      <c r="I23" s="12">
        <f t="shared" si="2"/>
        <v>0</v>
      </c>
      <c r="J23" s="11">
        <f t="shared" si="3"/>
        <v>0</v>
      </c>
      <c r="M23" s="28"/>
      <c r="N23" s="28">
        <f t="shared" si="4"/>
        <v>0</v>
      </c>
    </row>
    <row r="24" spans="2:14" x14ac:dyDescent="0.35">
      <c r="B24" s="30">
        <v>0</v>
      </c>
      <c r="C24" s="18" t="s">
        <v>32</v>
      </c>
      <c r="D24" s="18">
        <v>0</v>
      </c>
      <c r="E24" s="18" t="s">
        <v>27</v>
      </c>
      <c r="F24" s="2">
        <f t="shared" si="0"/>
        <v>0</v>
      </c>
      <c r="G24" s="16">
        <f>VLOOKUP(C24,Data!$E$4:$F$200,2,0)</f>
        <v>0</v>
      </c>
      <c r="H24" s="12">
        <f t="shared" si="1"/>
        <v>0</v>
      </c>
      <c r="I24" s="12">
        <f t="shared" si="2"/>
        <v>0</v>
      </c>
      <c r="J24" s="11">
        <f t="shared" si="3"/>
        <v>0</v>
      </c>
      <c r="M24" s="28"/>
      <c r="N24" s="28">
        <f t="shared" si="4"/>
        <v>0</v>
      </c>
    </row>
    <row r="25" spans="2:14" ht="15" thickBot="1" x14ac:dyDescent="0.4">
      <c r="H25" s="7"/>
      <c r="I25" s="7"/>
      <c r="J25" s="10"/>
    </row>
    <row r="26" spans="2:14" ht="15" hidden="1" thickBot="1" x14ac:dyDescent="0.4">
      <c r="F26" t="s">
        <v>31</v>
      </c>
      <c r="H26" s="8"/>
      <c r="I26" s="7">
        <f>SUM(I9:I24)</f>
        <v>0</v>
      </c>
      <c r="J26" s="10"/>
      <c r="M26" s="28"/>
    </row>
    <row r="27" spans="2:14" ht="28.5" customHeight="1" thickBot="1" x14ac:dyDescent="0.4">
      <c r="F27" s="42" t="s">
        <v>58</v>
      </c>
      <c r="G27" s="43"/>
      <c r="H27" s="31"/>
      <c r="I27" s="33">
        <f>SUM(N9:N24)</f>
        <v>0</v>
      </c>
    </row>
  </sheetData>
  <mergeCells count="1">
    <mergeCell ref="F27:G27"/>
  </mergeCells>
  <conditionalFormatting sqref="J9:J24">
    <cfRule type="cellIs" dxfId="31" priority="1" operator="equal">
      <formula>5</formula>
    </cfRule>
    <cfRule type="cellIs" dxfId="30" priority="2" operator="equal">
      <formula>4</formula>
    </cfRule>
    <cfRule type="cellIs" dxfId="29" priority="3" operator="equal">
      <formula>0</formula>
    </cfRule>
    <cfRule type="cellIs" dxfId="28" priority="4" operator="lessThan">
      <formula>4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FFB44B-4398-4D9B-B2C5-A44D07E014CD}">
          <x14:formula1>
            <xm:f>Data!$E$4:$E$200</xm:f>
          </x14:formula1>
          <xm:sqref>C9:C24</xm:sqref>
        </x14:dataValidation>
        <x14:dataValidation type="list" allowBlank="1" showInputMessage="1" showErrorMessage="1" xr:uid="{83BFECC6-3A0A-43B2-B8D7-753E06E913D6}">
          <x14:formula1>
            <xm:f>Data!$C$4:$C$8</xm:f>
          </x14:formula1>
          <xm:sqref>E9:E24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89DDF-B78B-4E22-A403-D32522EAC086}">
  <dimension ref="B1:N27"/>
  <sheetViews>
    <sheetView zoomScaleNormal="100" workbookViewId="0">
      <selection activeCell="E30" sqref="E30"/>
    </sheetView>
  </sheetViews>
  <sheetFormatPr defaultRowHeight="14.5" x14ac:dyDescent="0.35"/>
  <cols>
    <col min="3" max="3" width="12.81640625" customWidth="1"/>
    <col min="4" max="4" width="10" customWidth="1"/>
    <col min="6" max="6" width="10.1796875" customWidth="1"/>
    <col min="10" max="10" width="10" customWidth="1"/>
    <col min="13" max="13" width="5.1796875" customWidth="1"/>
    <col min="14" max="14" width="5.1796875" hidden="1" customWidth="1"/>
  </cols>
  <sheetData>
    <row r="1" spans="2:14" ht="15" thickBot="1" x14ac:dyDescent="0.4"/>
    <row r="2" spans="2:14" ht="24" customHeight="1" thickBot="1" x14ac:dyDescent="0.4">
      <c r="B2" s="6" t="s">
        <v>226</v>
      </c>
      <c r="C2" s="6"/>
      <c r="E2" s="6"/>
      <c r="G2" s="17"/>
      <c r="H2" s="4"/>
      <c r="I2" s="4"/>
      <c r="J2" s="9"/>
      <c r="K2" s="4"/>
      <c r="L2" s="5"/>
    </row>
    <row r="3" spans="2:14" x14ac:dyDescent="0.35">
      <c r="C3" s="6"/>
      <c r="E3" s="6"/>
      <c r="G3" s="6"/>
      <c r="J3" s="10"/>
    </row>
    <row r="4" spans="2:14" ht="20.5" customHeight="1" x14ac:dyDescent="0.35">
      <c r="B4" s="6" t="s">
        <v>227</v>
      </c>
      <c r="C4" s="6"/>
      <c r="E4" s="6"/>
      <c r="G4" s="15">
        <f>IF(AND($I$27&lt;1000,$I$27&gt;=10),2,IF($I$27&gt;=1000,1,IF(AND($I$27&gt;=1,$I$27&lt;10),3,IF(AND($I$27&lt;1,$I$27&gt;=0.01),4,IF(AND($I$27&gt;0,$I$27&lt;0.01),5,0)))))</f>
        <v>0</v>
      </c>
      <c r="H4" s="6" t="s">
        <v>35</v>
      </c>
      <c r="I4" s="6"/>
      <c r="J4" s="10"/>
    </row>
    <row r="5" spans="2:14" x14ac:dyDescent="0.35">
      <c r="J5" s="10"/>
    </row>
    <row r="6" spans="2:14" x14ac:dyDescent="0.35">
      <c r="B6" t="s">
        <v>14</v>
      </c>
      <c r="J6" s="10"/>
    </row>
    <row r="7" spans="2:14" x14ac:dyDescent="0.35">
      <c r="J7" s="10"/>
    </row>
    <row r="8" spans="2:14" ht="43.5" x14ac:dyDescent="0.35">
      <c r="B8" s="13" t="s">
        <v>60</v>
      </c>
      <c r="C8" s="13" t="s">
        <v>33</v>
      </c>
      <c r="D8" s="13" t="s">
        <v>34</v>
      </c>
      <c r="E8" s="13" t="s">
        <v>30</v>
      </c>
      <c r="F8" s="13" t="s">
        <v>24</v>
      </c>
      <c r="G8" s="13" t="s">
        <v>36</v>
      </c>
      <c r="H8" s="13" t="s">
        <v>61</v>
      </c>
      <c r="I8" s="13" t="s">
        <v>59</v>
      </c>
      <c r="J8" s="13" t="s">
        <v>62</v>
      </c>
      <c r="K8" s="14"/>
      <c r="L8" s="14"/>
      <c r="M8" s="29"/>
    </row>
    <row r="9" spans="2:14" x14ac:dyDescent="0.35">
      <c r="B9" s="30">
        <v>0</v>
      </c>
      <c r="C9" s="18" t="s">
        <v>118</v>
      </c>
      <c r="D9" s="18">
        <v>0</v>
      </c>
      <c r="E9" s="18" t="s">
        <v>28</v>
      </c>
      <c r="F9" s="2">
        <f>IF(E9="kBq",D9/1000000000,IF(E9="MBq",D9/1000000,IF(E9="GBq",D9/1000,IF(E9="TBq",D9,IF(E9="PBq",D9*1000,"error")))))</f>
        <v>0</v>
      </c>
      <c r="G9" s="16">
        <f>VLOOKUP(C9,Data!$E$4:$F$200,2,0)</f>
        <v>0.1</v>
      </c>
      <c r="H9" s="12">
        <f>IF(G9&gt;0,F9/G9,0)</f>
        <v>0</v>
      </c>
      <c r="I9" s="12">
        <f>H9*B9</f>
        <v>0</v>
      </c>
      <c r="J9" s="11">
        <f>IF(C9="(kies)",0,IF(AND(H9&lt;1000,H9&gt;=10),2,IF(H9&gt;=1000,1,IF(AND(H9&gt;=1,H9&lt;10),3,IF(AND(H9&lt;1,H9&gt;=0.01),4,5)))))</f>
        <v>5</v>
      </c>
      <c r="M9" s="28"/>
      <c r="N9" s="28">
        <f>IF(H9&gt;=1,I9,0)</f>
        <v>0</v>
      </c>
    </row>
    <row r="10" spans="2:14" x14ac:dyDescent="0.35">
      <c r="B10" s="30">
        <v>0</v>
      </c>
      <c r="C10" s="18" t="s">
        <v>32</v>
      </c>
      <c r="D10" s="18">
        <v>0</v>
      </c>
      <c r="E10" s="18" t="s">
        <v>28</v>
      </c>
      <c r="F10" s="2">
        <f t="shared" ref="F10:F24" si="0">IF(E10="kBq",D10/1000000000,IF(E10="MBq",D10/1000000,IF(E10="GBq",D10/1000,IF(E10="TBq",D10,IF(E10="PBq",D10*1000,"error")))))</f>
        <v>0</v>
      </c>
      <c r="G10" s="16">
        <f>VLOOKUP(C10,Data!$E$4:$F$200,2,0)</f>
        <v>0</v>
      </c>
      <c r="H10" s="12">
        <f t="shared" ref="H10:H24" si="1">IF(G10&gt;0,F10/G10,0)</f>
        <v>0</v>
      </c>
      <c r="I10" s="12">
        <f t="shared" ref="I10:I24" si="2">H10*B10</f>
        <v>0</v>
      </c>
      <c r="J10" s="11">
        <f t="shared" ref="J10:J24" si="3">IF(C10="(kies)",0,IF(AND(H10&lt;1000,H10&gt;=10),2,IF(H10&gt;=1000,1,IF(AND(H10&gt;=1,H10&lt;10),3,IF(AND(H10&lt;1,H10&gt;=0.01),4,5)))))</f>
        <v>0</v>
      </c>
      <c r="M10" s="28"/>
      <c r="N10" s="28">
        <f t="shared" ref="N10:N24" si="4">IF(H10&gt;=1,I10,0)</f>
        <v>0</v>
      </c>
    </row>
    <row r="11" spans="2:14" x14ac:dyDescent="0.35">
      <c r="B11" s="30">
        <v>0</v>
      </c>
      <c r="C11" s="18" t="s">
        <v>32</v>
      </c>
      <c r="D11" s="18">
        <v>0</v>
      </c>
      <c r="E11" s="18" t="s">
        <v>27</v>
      </c>
      <c r="F11" s="2">
        <f t="shared" si="0"/>
        <v>0</v>
      </c>
      <c r="G11" s="16">
        <f>VLOOKUP(C11,Data!$E$4:$F$200,2,0)</f>
        <v>0</v>
      </c>
      <c r="H11" s="12">
        <f t="shared" si="1"/>
        <v>0</v>
      </c>
      <c r="I11" s="12">
        <f t="shared" si="2"/>
        <v>0</v>
      </c>
      <c r="J11" s="11">
        <f t="shared" si="3"/>
        <v>0</v>
      </c>
      <c r="M11" s="28"/>
      <c r="N11" s="28">
        <f t="shared" si="4"/>
        <v>0</v>
      </c>
    </row>
    <row r="12" spans="2:14" x14ac:dyDescent="0.35">
      <c r="B12" s="30">
        <v>0</v>
      </c>
      <c r="C12" s="18" t="s">
        <v>32</v>
      </c>
      <c r="D12" s="18">
        <v>0</v>
      </c>
      <c r="E12" s="18" t="s">
        <v>27</v>
      </c>
      <c r="F12" s="2">
        <f t="shared" si="0"/>
        <v>0</v>
      </c>
      <c r="G12" s="16">
        <f>VLOOKUP(C12,Data!$E$4:$F$200,2,0)</f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M12" s="28"/>
      <c r="N12" s="28">
        <f t="shared" si="4"/>
        <v>0</v>
      </c>
    </row>
    <row r="13" spans="2:14" x14ac:dyDescent="0.35">
      <c r="B13" s="30">
        <v>0</v>
      </c>
      <c r="C13" s="18" t="s">
        <v>32</v>
      </c>
      <c r="D13" s="18">
        <v>0</v>
      </c>
      <c r="E13" s="18" t="s">
        <v>28</v>
      </c>
      <c r="F13" s="2">
        <f t="shared" si="0"/>
        <v>0</v>
      </c>
      <c r="G13" s="16">
        <f>VLOOKUP(C13,Data!$E$4:$F$200,2,0)</f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M13" s="28"/>
      <c r="N13" s="28">
        <f t="shared" si="4"/>
        <v>0</v>
      </c>
    </row>
    <row r="14" spans="2:14" x14ac:dyDescent="0.35">
      <c r="B14" s="30">
        <v>0</v>
      </c>
      <c r="C14" s="18" t="s">
        <v>32</v>
      </c>
      <c r="D14" s="18">
        <v>0</v>
      </c>
      <c r="E14" s="18" t="s">
        <v>25</v>
      </c>
      <c r="F14" s="2">
        <f t="shared" si="0"/>
        <v>0</v>
      </c>
      <c r="G14" s="16">
        <f>VLOOKUP(C14,Data!$E$4:$F$200,2,0)</f>
        <v>0</v>
      </c>
      <c r="H14" s="12">
        <f>IF(G14&gt;0,F14/G14,0)</f>
        <v>0</v>
      </c>
      <c r="I14" s="12">
        <f t="shared" si="2"/>
        <v>0</v>
      </c>
      <c r="J14" s="11">
        <f t="shared" si="3"/>
        <v>0</v>
      </c>
      <c r="M14" s="28"/>
      <c r="N14" s="28">
        <f t="shared" si="4"/>
        <v>0</v>
      </c>
    </row>
    <row r="15" spans="2:14" x14ac:dyDescent="0.35">
      <c r="B15" s="30">
        <v>0</v>
      </c>
      <c r="C15" s="18" t="s">
        <v>32</v>
      </c>
      <c r="D15" s="18">
        <v>0</v>
      </c>
      <c r="E15" s="18" t="s">
        <v>27</v>
      </c>
      <c r="F15" s="2">
        <f t="shared" si="0"/>
        <v>0</v>
      </c>
      <c r="G15" s="16">
        <f>VLOOKUP(C15,Data!$E$4:$F$200,2,0)</f>
        <v>0</v>
      </c>
      <c r="H15" s="12">
        <f t="shared" si="1"/>
        <v>0</v>
      </c>
      <c r="I15" s="12">
        <f t="shared" si="2"/>
        <v>0</v>
      </c>
      <c r="J15" s="11">
        <f t="shared" si="3"/>
        <v>0</v>
      </c>
      <c r="M15" s="28"/>
      <c r="N15" s="28">
        <f t="shared" si="4"/>
        <v>0</v>
      </c>
    </row>
    <row r="16" spans="2:14" x14ac:dyDescent="0.35">
      <c r="B16" s="30">
        <v>0</v>
      </c>
      <c r="C16" s="18" t="s">
        <v>32</v>
      </c>
      <c r="D16" s="18">
        <v>0</v>
      </c>
      <c r="E16" s="18" t="s">
        <v>27</v>
      </c>
      <c r="F16" s="2">
        <f t="shared" si="0"/>
        <v>0</v>
      </c>
      <c r="G16" s="16">
        <f>VLOOKUP(C16,Data!$E$4:$F$200,2,0)</f>
        <v>0</v>
      </c>
      <c r="H16" s="12">
        <f t="shared" si="1"/>
        <v>0</v>
      </c>
      <c r="I16" s="12">
        <f t="shared" si="2"/>
        <v>0</v>
      </c>
      <c r="J16" s="11">
        <f t="shared" si="3"/>
        <v>0</v>
      </c>
      <c r="M16" s="28"/>
      <c r="N16" s="28">
        <f t="shared" si="4"/>
        <v>0</v>
      </c>
    </row>
    <row r="17" spans="2:14" x14ac:dyDescent="0.35">
      <c r="B17" s="30">
        <v>0</v>
      </c>
      <c r="C17" s="18" t="s">
        <v>32</v>
      </c>
      <c r="D17" s="18">
        <v>0</v>
      </c>
      <c r="E17" s="18" t="s">
        <v>27</v>
      </c>
      <c r="F17" s="2">
        <f t="shared" si="0"/>
        <v>0</v>
      </c>
      <c r="G17" s="16">
        <f>VLOOKUP(C17,Data!$E$4:$F$200,2,0)</f>
        <v>0</v>
      </c>
      <c r="H17" s="12">
        <f t="shared" si="1"/>
        <v>0</v>
      </c>
      <c r="I17" s="12">
        <f t="shared" si="2"/>
        <v>0</v>
      </c>
      <c r="J17" s="11">
        <f t="shared" si="3"/>
        <v>0</v>
      </c>
      <c r="M17" s="28"/>
      <c r="N17" s="28">
        <f t="shared" si="4"/>
        <v>0</v>
      </c>
    </row>
    <row r="18" spans="2:14" x14ac:dyDescent="0.35">
      <c r="B18" s="30">
        <v>0</v>
      </c>
      <c r="C18" s="18" t="s">
        <v>32</v>
      </c>
      <c r="D18" s="18">
        <v>0</v>
      </c>
      <c r="E18" s="18" t="s">
        <v>25</v>
      </c>
      <c r="F18" s="2">
        <f t="shared" si="0"/>
        <v>0</v>
      </c>
      <c r="G18" s="16">
        <f>VLOOKUP(C18,Data!$E$4:$F$200,2,0)</f>
        <v>0</v>
      </c>
      <c r="H18" s="12">
        <f t="shared" si="1"/>
        <v>0</v>
      </c>
      <c r="I18" s="12">
        <f t="shared" si="2"/>
        <v>0</v>
      </c>
      <c r="J18" s="11">
        <f t="shared" si="3"/>
        <v>0</v>
      </c>
      <c r="M18" s="28"/>
      <c r="N18" s="28">
        <f t="shared" si="4"/>
        <v>0</v>
      </c>
    </row>
    <row r="19" spans="2:14" x14ac:dyDescent="0.35">
      <c r="B19" s="30">
        <v>0</v>
      </c>
      <c r="C19" s="18" t="s">
        <v>32</v>
      </c>
      <c r="D19" s="18">
        <v>0</v>
      </c>
      <c r="E19" s="18" t="s">
        <v>27</v>
      </c>
      <c r="F19" s="2">
        <f t="shared" si="0"/>
        <v>0</v>
      </c>
      <c r="G19" s="16">
        <f>VLOOKUP(C19,Data!$E$4:$F$200,2,0)</f>
        <v>0</v>
      </c>
      <c r="H19" s="12">
        <f t="shared" si="1"/>
        <v>0</v>
      </c>
      <c r="I19" s="12">
        <f t="shared" si="2"/>
        <v>0</v>
      </c>
      <c r="J19" s="11">
        <f t="shared" si="3"/>
        <v>0</v>
      </c>
      <c r="M19" s="28"/>
      <c r="N19" s="28">
        <f t="shared" si="4"/>
        <v>0</v>
      </c>
    </row>
    <row r="20" spans="2:14" x14ac:dyDescent="0.35">
      <c r="B20" s="30">
        <v>0</v>
      </c>
      <c r="C20" s="18" t="s">
        <v>32</v>
      </c>
      <c r="D20" s="18">
        <v>0</v>
      </c>
      <c r="E20" s="18" t="s">
        <v>27</v>
      </c>
      <c r="F20" s="2">
        <f t="shared" si="0"/>
        <v>0</v>
      </c>
      <c r="G20" s="16">
        <f>VLOOKUP(C20,Data!$E$4:$F$200,2,0)</f>
        <v>0</v>
      </c>
      <c r="H20" s="12">
        <f t="shared" si="1"/>
        <v>0</v>
      </c>
      <c r="I20" s="12">
        <f t="shared" si="2"/>
        <v>0</v>
      </c>
      <c r="J20" s="11">
        <f t="shared" si="3"/>
        <v>0</v>
      </c>
      <c r="M20" s="28"/>
      <c r="N20" s="28">
        <f t="shared" si="4"/>
        <v>0</v>
      </c>
    </row>
    <row r="21" spans="2:14" x14ac:dyDescent="0.35">
      <c r="B21" s="30">
        <v>0</v>
      </c>
      <c r="C21" s="18" t="s">
        <v>32</v>
      </c>
      <c r="D21" s="18">
        <v>0</v>
      </c>
      <c r="E21" s="18" t="s">
        <v>27</v>
      </c>
      <c r="F21" s="2">
        <f t="shared" si="0"/>
        <v>0</v>
      </c>
      <c r="G21" s="16">
        <f>VLOOKUP(C21,Data!$E$4:$F$200,2,0)</f>
        <v>0</v>
      </c>
      <c r="H21" s="12">
        <f t="shared" si="1"/>
        <v>0</v>
      </c>
      <c r="I21" s="12">
        <f t="shared" si="2"/>
        <v>0</v>
      </c>
      <c r="J21" s="11">
        <f t="shared" si="3"/>
        <v>0</v>
      </c>
      <c r="M21" s="28"/>
      <c r="N21" s="28">
        <f t="shared" si="4"/>
        <v>0</v>
      </c>
    </row>
    <row r="22" spans="2:14" x14ac:dyDescent="0.35">
      <c r="B22" s="30">
        <v>0</v>
      </c>
      <c r="C22" s="18" t="s">
        <v>32</v>
      </c>
      <c r="D22" s="18">
        <v>0</v>
      </c>
      <c r="E22" s="18" t="s">
        <v>27</v>
      </c>
      <c r="F22" s="2">
        <f t="shared" si="0"/>
        <v>0</v>
      </c>
      <c r="G22" s="16">
        <f>VLOOKUP(C22,Data!$E$4:$F$200,2,0)</f>
        <v>0</v>
      </c>
      <c r="H22" s="12">
        <f t="shared" si="1"/>
        <v>0</v>
      </c>
      <c r="I22" s="12">
        <f t="shared" si="2"/>
        <v>0</v>
      </c>
      <c r="J22" s="11">
        <f t="shared" si="3"/>
        <v>0</v>
      </c>
      <c r="M22" s="28"/>
      <c r="N22" s="28">
        <f t="shared" si="4"/>
        <v>0</v>
      </c>
    </row>
    <row r="23" spans="2:14" x14ac:dyDescent="0.35">
      <c r="B23" s="30">
        <v>6</v>
      </c>
      <c r="C23" s="18" t="s">
        <v>32</v>
      </c>
      <c r="D23" s="18">
        <v>0</v>
      </c>
      <c r="E23" s="18" t="s">
        <v>27</v>
      </c>
      <c r="F23" s="2">
        <f t="shared" si="0"/>
        <v>0</v>
      </c>
      <c r="G23" s="16">
        <f>VLOOKUP(C23,Data!$E$4:$F$200,2,0)</f>
        <v>0</v>
      </c>
      <c r="H23" s="12">
        <f t="shared" si="1"/>
        <v>0</v>
      </c>
      <c r="I23" s="12">
        <f t="shared" si="2"/>
        <v>0</v>
      </c>
      <c r="J23" s="11">
        <f t="shared" si="3"/>
        <v>0</v>
      </c>
      <c r="M23" s="28"/>
      <c r="N23" s="28">
        <f t="shared" si="4"/>
        <v>0</v>
      </c>
    </row>
    <row r="24" spans="2:14" x14ac:dyDescent="0.35">
      <c r="B24" s="30">
        <v>0</v>
      </c>
      <c r="C24" s="18" t="s">
        <v>32</v>
      </c>
      <c r="D24" s="18">
        <v>0</v>
      </c>
      <c r="E24" s="18" t="s">
        <v>27</v>
      </c>
      <c r="F24" s="2">
        <f t="shared" si="0"/>
        <v>0</v>
      </c>
      <c r="G24" s="16">
        <f>VLOOKUP(C24,Data!$E$4:$F$200,2,0)</f>
        <v>0</v>
      </c>
      <c r="H24" s="12">
        <f t="shared" si="1"/>
        <v>0</v>
      </c>
      <c r="I24" s="12">
        <f t="shared" si="2"/>
        <v>0</v>
      </c>
      <c r="J24" s="11">
        <f t="shared" si="3"/>
        <v>0</v>
      </c>
      <c r="M24" s="28"/>
      <c r="N24" s="28">
        <f t="shared" si="4"/>
        <v>0</v>
      </c>
    </row>
    <row r="25" spans="2:14" ht="15" thickBot="1" x14ac:dyDescent="0.4">
      <c r="H25" s="7"/>
      <c r="I25" s="7"/>
      <c r="J25" s="10"/>
    </row>
    <row r="26" spans="2:14" ht="15" hidden="1" thickBot="1" x14ac:dyDescent="0.4">
      <c r="F26" t="s">
        <v>31</v>
      </c>
      <c r="H26" s="8"/>
      <c r="I26" s="7">
        <f>SUM(I9:I24)</f>
        <v>0</v>
      </c>
      <c r="J26" s="10"/>
      <c r="M26" s="28"/>
    </row>
    <row r="27" spans="2:14" ht="29.15" customHeight="1" thickBot="1" x14ac:dyDescent="0.4">
      <c r="F27" s="42" t="s">
        <v>58</v>
      </c>
      <c r="G27" s="43"/>
      <c r="H27" s="31"/>
      <c r="I27" s="32">
        <f>SUM(N9:N24)</f>
        <v>0</v>
      </c>
    </row>
  </sheetData>
  <mergeCells count="1">
    <mergeCell ref="F27:G27"/>
  </mergeCells>
  <conditionalFormatting sqref="J9:J24">
    <cfRule type="cellIs" dxfId="27" priority="1" operator="equal">
      <formula>5</formula>
    </cfRule>
    <cfRule type="cellIs" dxfId="26" priority="2" operator="equal">
      <formula>4</formula>
    </cfRule>
    <cfRule type="cellIs" dxfId="25" priority="3" operator="equal">
      <formula>0</formula>
    </cfRule>
    <cfRule type="cellIs" dxfId="24" priority="4" operator="lessThan">
      <formula>4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FD340F1-A294-4A9C-B18E-9E12DA49D6F7}">
          <x14:formula1>
            <xm:f>Data!$E$4:$E$200</xm:f>
          </x14:formula1>
          <xm:sqref>C9:C24</xm:sqref>
        </x14:dataValidation>
        <x14:dataValidation type="list" allowBlank="1" showInputMessage="1" showErrorMessage="1" xr:uid="{96BF9467-D52F-40C7-8CDD-B2FAF14CDB89}">
          <x14:formula1>
            <xm:f>Data!$C$4:$C$8</xm:f>
          </x14:formula1>
          <xm:sqref>E9:E24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CFE84-9285-4EB5-BB9D-3780D3C6F994}">
  <dimension ref="B1:N30"/>
  <sheetViews>
    <sheetView workbookViewId="0">
      <selection activeCell="E9" sqref="E9:E24"/>
    </sheetView>
  </sheetViews>
  <sheetFormatPr defaultRowHeight="14.5" x14ac:dyDescent="0.35"/>
  <cols>
    <col min="3" max="3" width="15.54296875" customWidth="1"/>
    <col min="14" max="14" width="0" hidden="1" customWidth="1"/>
  </cols>
  <sheetData>
    <row r="1" spans="2:14" ht="15" thickBot="1" x14ac:dyDescent="0.4"/>
    <row r="2" spans="2:14" ht="15" thickBot="1" x14ac:dyDescent="0.4">
      <c r="B2" t="s">
        <v>226</v>
      </c>
      <c r="C2" s="6"/>
      <c r="E2" s="6"/>
      <c r="G2" s="17"/>
      <c r="H2" s="4"/>
      <c r="I2" s="9"/>
      <c r="J2" s="4"/>
      <c r="K2" s="5"/>
    </row>
    <row r="3" spans="2:14" x14ac:dyDescent="0.35">
      <c r="C3" s="6"/>
      <c r="E3" s="6"/>
      <c r="G3" s="6"/>
      <c r="I3" s="10"/>
    </row>
    <row r="4" spans="2:14" x14ac:dyDescent="0.35">
      <c r="B4" t="s">
        <v>227</v>
      </c>
      <c r="C4" s="6"/>
      <c r="E4" s="6"/>
      <c r="G4" s="15">
        <f>IF(AND($I$27&lt;1000,$I$27&gt;=10),2,IF($I$27&gt;=1000,1,IF(AND($I$27&gt;=1,$I$27&lt;10),3,IF(AND($I$27&lt;1,$I$27&gt;=0.01),4,IF(AND($I$27&gt;0,$I$27&lt;0.01),5,0)))))</f>
        <v>0</v>
      </c>
      <c r="H4" s="6" t="s">
        <v>35</v>
      </c>
      <c r="I4" s="10"/>
    </row>
    <row r="5" spans="2:14" x14ac:dyDescent="0.35">
      <c r="I5" s="10"/>
    </row>
    <row r="6" spans="2:14" x14ac:dyDescent="0.35">
      <c r="C6" t="s">
        <v>14</v>
      </c>
      <c r="I6" s="10"/>
    </row>
    <row r="7" spans="2:14" x14ac:dyDescent="0.35">
      <c r="I7" s="10"/>
    </row>
    <row r="8" spans="2:14" ht="58" x14ac:dyDescent="0.35">
      <c r="B8" s="13" t="s">
        <v>60</v>
      </c>
      <c r="C8" s="13" t="s">
        <v>33</v>
      </c>
      <c r="D8" s="13" t="s">
        <v>34</v>
      </c>
      <c r="E8" s="13" t="s">
        <v>30</v>
      </c>
      <c r="F8" s="13" t="s">
        <v>24</v>
      </c>
      <c r="G8" s="13" t="s">
        <v>36</v>
      </c>
      <c r="H8" s="13" t="s">
        <v>61</v>
      </c>
      <c r="I8" s="13" t="s">
        <v>59</v>
      </c>
      <c r="J8" s="13" t="s">
        <v>62</v>
      </c>
      <c r="K8" s="14"/>
      <c r="L8" s="14"/>
      <c r="M8" s="29"/>
    </row>
    <row r="9" spans="2:14" x14ac:dyDescent="0.35">
      <c r="B9" s="30">
        <v>0</v>
      </c>
      <c r="C9" s="18" t="s">
        <v>118</v>
      </c>
      <c r="D9" s="18">
        <v>0</v>
      </c>
      <c r="E9" s="18" t="s">
        <v>28</v>
      </c>
      <c r="F9" s="2">
        <f>IF(E9="kBq",D9/1000000000,IF(E9="MBq",D9/1000000,IF(E9="GBq",D9/1000,IF(E9="TBq",D9,IF(E9="PBq",D9*1000,"error")))))</f>
        <v>0</v>
      </c>
      <c r="G9" s="16">
        <f>VLOOKUP(C9,Data!$E$4:$F$200,2,0)</f>
        <v>0.1</v>
      </c>
      <c r="H9" s="12">
        <f>IF(G9&gt;0,F9/G9,0)</f>
        <v>0</v>
      </c>
      <c r="I9" s="12">
        <f>H9*B9</f>
        <v>0</v>
      </c>
      <c r="J9" s="11">
        <f>IF(C9="(kies)",0,IF(AND(H9&lt;1000,H9&gt;=10),2,IF(H9&gt;=1000,1,IF(AND(H9&gt;=1,H9&lt;10),3,IF(AND(H9&lt;1,H9&gt;=0.01),4,5)))))</f>
        <v>5</v>
      </c>
      <c r="M9" s="28"/>
      <c r="N9">
        <f>IF(H9&gt;1,I9,0)</f>
        <v>0</v>
      </c>
    </row>
    <row r="10" spans="2:14" x14ac:dyDescent="0.35">
      <c r="B10" s="30">
        <v>0</v>
      </c>
      <c r="C10" s="18" t="s">
        <v>32</v>
      </c>
      <c r="D10" s="18">
        <v>0</v>
      </c>
      <c r="E10" s="18" t="s">
        <v>27</v>
      </c>
      <c r="F10" s="2">
        <f t="shared" ref="F10:F24" si="0">IF(E10="kBq",D10/1000000000,IF(E10="MBq",D10/1000000,IF(E10="GBq",D10/1000,IF(E10="TBq",D10,IF(E10="PBq",D10*1000,"error")))))</f>
        <v>0</v>
      </c>
      <c r="G10" s="16">
        <f>VLOOKUP(C10,Data!$E$4:$F$200,2,0)</f>
        <v>0</v>
      </c>
      <c r="H10" s="12">
        <f t="shared" ref="H10:H24" si="1">IF(G10&gt;0,F10/G10,0)</f>
        <v>0</v>
      </c>
      <c r="I10" s="12">
        <f t="shared" ref="I10:I24" si="2">H10*B10</f>
        <v>0</v>
      </c>
      <c r="J10" s="11">
        <f t="shared" ref="J10:J24" si="3">IF(C10="(kies)",0,IF(AND(H10&lt;1000,H10&gt;=10),2,IF(H10&gt;=1000,1,IF(AND(H10&gt;=1,H10&lt;10),3,IF(AND(H10&lt;1,H10&gt;=0.01),4,5)))))</f>
        <v>0</v>
      </c>
      <c r="M10" s="28"/>
      <c r="N10">
        <f t="shared" ref="N10:N24" si="4">IF(H10&gt;1,I10,0)</f>
        <v>0</v>
      </c>
    </row>
    <row r="11" spans="2:14" x14ac:dyDescent="0.35">
      <c r="B11" s="30">
        <v>0</v>
      </c>
      <c r="C11" s="18" t="s">
        <v>32</v>
      </c>
      <c r="D11" s="18">
        <v>0</v>
      </c>
      <c r="E11" s="18" t="s">
        <v>27</v>
      </c>
      <c r="F11" s="2">
        <f t="shared" si="0"/>
        <v>0</v>
      </c>
      <c r="G11" s="16">
        <f>VLOOKUP(C11,Data!$E$4:$F$200,2,0)</f>
        <v>0</v>
      </c>
      <c r="H11" s="12">
        <f t="shared" si="1"/>
        <v>0</v>
      </c>
      <c r="I11" s="12">
        <f t="shared" si="2"/>
        <v>0</v>
      </c>
      <c r="J11" s="11">
        <f t="shared" si="3"/>
        <v>0</v>
      </c>
      <c r="M11" s="28"/>
      <c r="N11">
        <f t="shared" si="4"/>
        <v>0</v>
      </c>
    </row>
    <row r="12" spans="2:14" x14ac:dyDescent="0.35">
      <c r="B12" s="30">
        <v>0</v>
      </c>
      <c r="C12" s="18" t="s">
        <v>32</v>
      </c>
      <c r="D12" s="18">
        <v>0</v>
      </c>
      <c r="E12" s="18" t="s">
        <v>27</v>
      </c>
      <c r="F12" s="2">
        <f t="shared" si="0"/>
        <v>0</v>
      </c>
      <c r="G12" s="16">
        <f>VLOOKUP(C12,Data!$E$4:$F$200,2,0)</f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M12" s="28"/>
      <c r="N12">
        <f t="shared" si="4"/>
        <v>0</v>
      </c>
    </row>
    <row r="13" spans="2:14" x14ac:dyDescent="0.35">
      <c r="B13" s="30">
        <v>0</v>
      </c>
      <c r="C13" s="18" t="s">
        <v>32</v>
      </c>
      <c r="D13" s="18">
        <v>0</v>
      </c>
      <c r="E13" s="18" t="s">
        <v>28</v>
      </c>
      <c r="F13" s="2">
        <f t="shared" si="0"/>
        <v>0</v>
      </c>
      <c r="G13" s="16">
        <f>VLOOKUP(C13,Data!$E$4:$F$200,2,0)</f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M13" s="28"/>
      <c r="N13">
        <f t="shared" si="4"/>
        <v>0</v>
      </c>
    </row>
    <row r="14" spans="2:14" x14ac:dyDescent="0.35">
      <c r="B14" s="30">
        <v>0</v>
      </c>
      <c r="C14" s="18" t="s">
        <v>32</v>
      </c>
      <c r="D14" s="18">
        <v>0</v>
      </c>
      <c r="E14" s="18" t="s">
        <v>25</v>
      </c>
      <c r="F14" s="2">
        <f t="shared" si="0"/>
        <v>0</v>
      </c>
      <c r="G14" s="16">
        <f>VLOOKUP(C14,Data!$E$4:$F$200,2,0)</f>
        <v>0</v>
      </c>
      <c r="H14" s="12">
        <f>IF(G14&gt;0,F14/G14,0)</f>
        <v>0</v>
      </c>
      <c r="I14" s="12">
        <f t="shared" si="2"/>
        <v>0</v>
      </c>
      <c r="J14" s="11">
        <f t="shared" si="3"/>
        <v>0</v>
      </c>
      <c r="M14" s="28"/>
      <c r="N14">
        <f t="shared" si="4"/>
        <v>0</v>
      </c>
    </row>
    <row r="15" spans="2:14" x14ac:dyDescent="0.35">
      <c r="B15" s="30">
        <v>0</v>
      </c>
      <c r="C15" s="18" t="s">
        <v>32</v>
      </c>
      <c r="D15" s="18">
        <v>0</v>
      </c>
      <c r="E15" s="18" t="s">
        <v>27</v>
      </c>
      <c r="F15" s="2">
        <f t="shared" si="0"/>
        <v>0</v>
      </c>
      <c r="G15" s="16">
        <f>VLOOKUP(C15,Data!$E$4:$F$200,2,0)</f>
        <v>0</v>
      </c>
      <c r="H15" s="12">
        <f t="shared" si="1"/>
        <v>0</v>
      </c>
      <c r="I15" s="12">
        <f t="shared" si="2"/>
        <v>0</v>
      </c>
      <c r="J15" s="11">
        <f t="shared" si="3"/>
        <v>0</v>
      </c>
      <c r="M15" s="28"/>
      <c r="N15">
        <f t="shared" si="4"/>
        <v>0</v>
      </c>
    </row>
    <row r="16" spans="2:14" x14ac:dyDescent="0.35">
      <c r="B16" s="30">
        <v>0</v>
      </c>
      <c r="C16" s="18" t="s">
        <v>32</v>
      </c>
      <c r="D16" s="18">
        <v>0</v>
      </c>
      <c r="E16" s="18" t="s">
        <v>27</v>
      </c>
      <c r="F16" s="2">
        <f t="shared" si="0"/>
        <v>0</v>
      </c>
      <c r="G16" s="16">
        <f>VLOOKUP(C16,Data!$E$4:$F$200,2,0)</f>
        <v>0</v>
      </c>
      <c r="H16" s="12">
        <f t="shared" si="1"/>
        <v>0</v>
      </c>
      <c r="I16" s="12">
        <f t="shared" si="2"/>
        <v>0</v>
      </c>
      <c r="J16" s="11">
        <f t="shared" si="3"/>
        <v>0</v>
      </c>
      <c r="M16" s="28"/>
      <c r="N16">
        <f t="shared" si="4"/>
        <v>0</v>
      </c>
    </row>
    <row r="17" spans="2:14" x14ac:dyDescent="0.35">
      <c r="B17" s="30">
        <v>0</v>
      </c>
      <c r="C17" s="18" t="s">
        <v>32</v>
      </c>
      <c r="D17" s="18">
        <v>0</v>
      </c>
      <c r="E17" s="18" t="s">
        <v>27</v>
      </c>
      <c r="F17" s="2">
        <f t="shared" si="0"/>
        <v>0</v>
      </c>
      <c r="G17" s="16">
        <f>VLOOKUP(C17,Data!$E$4:$F$200,2,0)</f>
        <v>0</v>
      </c>
      <c r="H17" s="12">
        <f t="shared" si="1"/>
        <v>0</v>
      </c>
      <c r="I17" s="12">
        <f t="shared" si="2"/>
        <v>0</v>
      </c>
      <c r="J17" s="11">
        <f t="shared" si="3"/>
        <v>0</v>
      </c>
      <c r="M17" s="28"/>
      <c r="N17">
        <f t="shared" si="4"/>
        <v>0</v>
      </c>
    </row>
    <row r="18" spans="2:14" x14ac:dyDescent="0.35">
      <c r="B18" s="30">
        <v>0</v>
      </c>
      <c r="C18" s="18" t="s">
        <v>32</v>
      </c>
      <c r="D18" s="18">
        <v>0</v>
      </c>
      <c r="E18" s="18" t="s">
        <v>25</v>
      </c>
      <c r="F18" s="2">
        <f t="shared" si="0"/>
        <v>0</v>
      </c>
      <c r="G18" s="16">
        <f>VLOOKUP(C18,Data!$E$4:$F$200,2,0)</f>
        <v>0</v>
      </c>
      <c r="H18" s="12">
        <f t="shared" si="1"/>
        <v>0</v>
      </c>
      <c r="I18" s="12">
        <f t="shared" si="2"/>
        <v>0</v>
      </c>
      <c r="J18" s="11">
        <f t="shared" si="3"/>
        <v>0</v>
      </c>
      <c r="M18" s="28"/>
      <c r="N18">
        <f t="shared" si="4"/>
        <v>0</v>
      </c>
    </row>
    <row r="19" spans="2:14" x14ac:dyDescent="0.35">
      <c r="B19" s="30">
        <v>0</v>
      </c>
      <c r="C19" s="18" t="s">
        <v>32</v>
      </c>
      <c r="D19" s="18">
        <v>0</v>
      </c>
      <c r="E19" s="18" t="s">
        <v>27</v>
      </c>
      <c r="F19" s="2">
        <f t="shared" si="0"/>
        <v>0</v>
      </c>
      <c r="G19" s="16">
        <f>VLOOKUP(C19,Data!$E$4:$F$200,2,0)</f>
        <v>0</v>
      </c>
      <c r="H19" s="12">
        <f t="shared" si="1"/>
        <v>0</v>
      </c>
      <c r="I19" s="12">
        <f t="shared" si="2"/>
        <v>0</v>
      </c>
      <c r="J19" s="11">
        <f t="shared" si="3"/>
        <v>0</v>
      </c>
      <c r="M19" s="28"/>
      <c r="N19">
        <f t="shared" si="4"/>
        <v>0</v>
      </c>
    </row>
    <row r="20" spans="2:14" x14ac:dyDescent="0.35">
      <c r="B20" s="30">
        <v>0</v>
      </c>
      <c r="C20" s="18" t="s">
        <v>32</v>
      </c>
      <c r="D20" s="18">
        <v>0</v>
      </c>
      <c r="E20" s="18" t="s">
        <v>27</v>
      </c>
      <c r="F20" s="2">
        <f t="shared" si="0"/>
        <v>0</v>
      </c>
      <c r="G20" s="16">
        <f>VLOOKUP(C20,Data!$E$4:$F$200,2,0)</f>
        <v>0</v>
      </c>
      <c r="H20" s="12">
        <f t="shared" si="1"/>
        <v>0</v>
      </c>
      <c r="I20" s="12">
        <f t="shared" si="2"/>
        <v>0</v>
      </c>
      <c r="J20" s="11">
        <f t="shared" si="3"/>
        <v>0</v>
      </c>
      <c r="M20" s="28"/>
      <c r="N20">
        <f t="shared" si="4"/>
        <v>0</v>
      </c>
    </row>
    <row r="21" spans="2:14" x14ac:dyDescent="0.35">
      <c r="B21" s="30">
        <v>0</v>
      </c>
      <c r="C21" s="18" t="s">
        <v>32</v>
      </c>
      <c r="D21" s="18">
        <v>0</v>
      </c>
      <c r="E21" s="18" t="s">
        <v>27</v>
      </c>
      <c r="F21" s="2">
        <f t="shared" si="0"/>
        <v>0</v>
      </c>
      <c r="G21" s="16">
        <f>VLOOKUP(C21,Data!$E$4:$F$200,2,0)</f>
        <v>0</v>
      </c>
      <c r="H21" s="12">
        <f t="shared" si="1"/>
        <v>0</v>
      </c>
      <c r="I21" s="12">
        <f t="shared" si="2"/>
        <v>0</v>
      </c>
      <c r="J21" s="11">
        <f t="shared" si="3"/>
        <v>0</v>
      </c>
      <c r="M21" s="28"/>
      <c r="N21">
        <f t="shared" si="4"/>
        <v>0</v>
      </c>
    </row>
    <row r="22" spans="2:14" x14ac:dyDescent="0.35">
      <c r="B22" s="30">
        <v>0</v>
      </c>
      <c r="C22" s="18" t="s">
        <v>32</v>
      </c>
      <c r="D22" s="18">
        <v>0</v>
      </c>
      <c r="E22" s="18" t="s">
        <v>27</v>
      </c>
      <c r="F22" s="2">
        <f t="shared" si="0"/>
        <v>0</v>
      </c>
      <c r="G22" s="16">
        <f>VLOOKUP(C22,Data!$E$4:$F$200,2,0)</f>
        <v>0</v>
      </c>
      <c r="H22" s="12">
        <f t="shared" si="1"/>
        <v>0</v>
      </c>
      <c r="I22" s="12">
        <f t="shared" si="2"/>
        <v>0</v>
      </c>
      <c r="J22" s="11">
        <f t="shared" si="3"/>
        <v>0</v>
      </c>
      <c r="M22" s="28"/>
      <c r="N22">
        <f t="shared" si="4"/>
        <v>0</v>
      </c>
    </row>
    <row r="23" spans="2:14" x14ac:dyDescent="0.35">
      <c r="B23" s="30">
        <v>6</v>
      </c>
      <c r="C23" s="18" t="s">
        <v>32</v>
      </c>
      <c r="D23" s="18">
        <v>0</v>
      </c>
      <c r="E23" s="18" t="s">
        <v>27</v>
      </c>
      <c r="F23" s="2">
        <f t="shared" si="0"/>
        <v>0</v>
      </c>
      <c r="G23" s="16">
        <f>VLOOKUP(C23,Data!$E$4:$F$200,2,0)</f>
        <v>0</v>
      </c>
      <c r="H23" s="12">
        <f t="shared" si="1"/>
        <v>0</v>
      </c>
      <c r="I23" s="12">
        <f t="shared" si="2"/>
        <v>0</v>
      </c>
      <c r="J23" s="11">
        <f t="shared" si="3"/>
        <v>0</v>
      </c>
      <c r="M23" s="28"/>
      <c r="N23">
        <f t="shared" si="4"/>
        <v>0</v>
      </c>
    </row>
    <row r="24" spans="2:14" x14ac:dyDescent="0.35">
      <c r="B24" s="30">
        <v>0</v>
      </c>
      <c r="C24" s="18" t="s">
        <v>32</v>
      </c>
      <c r="D24" s="18">
        <v>0</v>
      </c>
      <c r="E24" s="18" t="s">
        <v>27</v>
      </c>
      <c r="F24" s="2">
        <f t="shared" si="0"/>
        <v>0</v>
      </c>
      <c r="G24" s="16">
        <f>VLOOKUP(C24,Data!$E$4:$F$200,2,0)</f>
        <v>0</v>
      </c>
      <c r="H24" s="12">
        <f t="shared" si="1"/>
        <v>0</v>
      </c>
      <c r="I24" s="12">
        <f t="shared" si="2"/>
        <v>0</v>
      </c>
      <c r="J24" s="11">
        <f t="shared" si="3"/>
        <v>0</v>
      </c>
      <c r="M24" s="28"/>
      <c r="N24">
        <f t="shared" si="4"/>
        <v>0</v>
      </c>
    </row>
    <row r="25" spans="2:14" ht="15" thickBot="1" x14ac:dyDescent="0.4">
      <c r="H25" s="7"/>
      <c r="I25" s="7"/>
      <c r="J25" s="10"/>
    </row>
    <row r="26" spans="2:14" ht="15" hidden="1" thickBot="1" x14ac:dyDescent="0.4">
      <c r="F26" t="s">
        <v>31</v>
      </c>
      <c r="H26" s="8"/>
      <c r="I26" s="7">
        <f>SUM(I9:I24)</f>
        <v>0</v>
      </c>
      <c r="J26" s="10"/>
      <c r="M26" s="28"/>
    </row>
    <row r="27" spans="2:14" ht="29.5" customHeight="1" thickBot="1" x14ac:dyDescent="0.4">
      <c r="F27" s="42" t="s">
        <v>58</v>
      </c>
      <c r="G27" s="43"/>
      <c r="H27" s="31"/>
      <c r="I27" s="33">
        <f>SUM(N9:N24)</f>
        <v>0</v>
      </c>
    </row>
    <row r="28" spans="2:14" x14ac:dyDescent="0.35">
      <c r="I28" s="10"/>
    </row>
    <row r="29" spans="2:14" x14ac:dyDescent="0.35">
      <c r="I29" s="10"/>
    </row>
    <row r="30" spans="2:14" x14ac:dyDescent="0.35">
      <c r="I30" s="10"/>
    </row>
  </sheetData>
  <mergeCells count="1">
    <mergeCell ref="F27:G27"/>
  </mergeCells>
  <conditionalFormatting sqref="J9:J24">
    <cfRule type="cellIs" dxfId="23" priority="1" operator="equal">
      <formula>5</formula>
    </cfRule>
    <cfRule type="cellIs" dxfId="22" priority="2" operator="equal">
      <formula>4</formula>
    </cfRule>
    <cfRule type="cellIs" dxfId="21" priority="3" operator="equal">
      <formula>0</formula>
    </cfRule>
    <cfRule type="cellIs" dxfId="20" priority="4" operator="lessThan">
      <formula>4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36BE544-D7EF-45A7-B5A4-92B3FE5AEB26}">
          <x14:formula1>
            <xm:f>Data!$C$4:$C$8</xm:f>
          </x14:formula1>
          <xm:sqref>E9:E24</xm:sqref>
        </x14:dataValidation>
        <x14:dataValidation type="list" allowBlank="1" showInputMessage="1" showErrorMessage="1" xr:uid="{409907F7-A0D4-4052-95BD-BBD87C392192}">
          <x14:formula1>
            <xm:f>Data!$E$4:$E$200</xm:f>
          </x14:formula1>
          <xm:sqref>C9:C24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9D687-24E3-4165-8D99-AAB530AE0F04}">
  <dimension ref="B1:N28"/>
  <sheetViews>
    <sheetView workbookViewId="0">
      <selection activeCell="E34" sqref="E34"/>
    </sheetView>
  </sheetViews>
  <sheetFormatPr defaultRowHeight="14.5" x14ac:dyDescent="0.35"/>
  <cols>
    <col min="3" max="3" width="12.54296875" customWidth="1"/>
    <col min="14" max="14" width="0" hidden="1" customWidth="1"/>
  </cols>
  <sheetData>
    <row r="1" spans="2:14" ht="15" thickBot="1" x14ac:dyDescent="0.4"/>
    <row r="2" spans="2:14" ht="15" thickBot="1" x14ac:dyDescent="0.4">
      <c r="B2" t="s">
        <v>226</v>
      </c>
      <c r="C2" s="6"/>
      <c r="E2" s="6"/>
      <c r="G2" s="17"/>
      <c r="H2" s="4"/>
      <c r="I2" s="9"/>
      <c r="J2" s="4"/>
      <c r="K2" s="5"/>
    </row>
    <row r="3" spans="2:14" x14ac:dyDescent="0.35">
      <c r="C3" s="6"/>
      <c r="E3" s="6"/>
      <c r="G3" s="6"/>
      <c r="I3" s="10"/>
    </row>
    <row r="4" spans="2:14" x14ac:dyDescent="0.35">
      <c r="B4" t="s">
        <v>227</v>
      </c>
      <c r="C4" s="6"/>
      <c r="E4" s="6"/>
      <c r="G4" s="15">
        <f>IF(AND($I$27&lt;1000,$I$27&gt;=10),2,IF($I$27&gt;=1000,1,IF(AND($I$27&gt;=1,$I$27&lt;10),3,IF(AND($I$27&lt;1,$I$27&gt;=0.01),4,IF(AND($I$27&gt;0,$I$27&lt;0.01),5,0)))))</f>
        <v>0</v>
      </c>
      <c r="H4" s="6" t="s">
        <v>35</v>
      </c>
      <c r="I4" s="10"/>
    </row>
    <row r="5" spans="2:14" x14ac:dyDescent="0.35">
      <c r="I5" s="10"/>
    </row>
    <row r="6" spans="2:14" x14ac:dyDescent="0.35">
      <c r="C6" t="s">
        <v>14</v>
      </c>
      <c r="I6" s="10"/>
    </row>
    <row r="7" spans="2:14" x14ac:dyDescent="0.35">
      <c r="I7" s="10"/>
    </row>
    <row r="8" spans="2:14" ht="58" x14ac:dyDescent="0.35">
      <c r="B8" s="13" t="s">
        <v>60</v>
      </c>
      <c r="C8" s="13" t="s">
        <v>33</v>
      </c>
      <c r="D8" s="13" t="s">
        <v>34</v>
      </c>
      <c r="E8" s="13" t="s">
        <v>30</v>
      </c>
      <c r="F8" s="13" t="s">
        <v>24</v>
      </c>
      <c r="G8" s="13" t="s">
        <v>36</v>
      </c>
      <c r="H8" s="13" t="s">
        <v>61</v>
      </c>
      <c r="I8" s="13" t="s">
        <v>59</v>
      </c>
      <c r="J8" s="13" t="s">
        <v>62</v>
      </c>
      <c r="K8" s="14"/>
      <c r="L8" s="14"/>
      <c r="M8" s="29"/>
    </row>
    <row r="9" spans="2:14" x14ac:dyDescent="0.35">
      <c r="B9" s="30">
        <v>0</v>
      </c>
      <c r="C9" s="18" t="s">
        <v>119</v>
      </c>
      <c r="D9" s="18">
        <v>0</v>
      </c>
      <c r="E9" s="18" t="s">
        <v>26</v>
      </c>
      <c r="F9" s="2">
        <f>IF(E9="kBq",D9/1000000000,IF(E9="MBq",D9/1000000,IF(E9="GBq",D9/1000,IF(E9="TBq",D9,IF(E9="PBq",D9*1000,"error")))))</f>
        <v>0</v>
      </c>
      <c r="G9" s="16">
        <f>VLOOKUP(C9,Data!$E$4:$F$200,2,0)</f>
        <v>0.04</v>
      </c>
      <c r="H9" s="12">
        <f>IF(G9&gt;0,F9/G9,0)</f>
        <v>0</v>
      </c>
      <c r="I9" s="12">
        <f>H9*B9</f>
        <v>0</v>
      </c>
      <c r="J9" s="11">
        <f>IF(C9="(kies)",0,IF(AND(H9&lt;1000,H9&gt;=10),2,IF(H9&gt;=1000,1,IF(AND(H9&gt;=1,H9&lt;10),3,IF(AND(H9&lt;1,H9&gt;=0.01),4,5)))))</f>
        <v>5</v>
      </c>
      <c r="M9" s="28"/>
      <c r="N9" s="28">
        <f>IF(H9&gt;=1,I9,0)</f>
        <v>0</v>
      </c>
    </row>
    <row r="10" spans="2:14" x14ac:dyDescent="0.35">
      <c r="B10" s="30">
        <v>0</v>
      </c>
      <c r="C10" s="18" t="s">
        <v>32</v>
      </c>
      <c r="D10" s="18">
        <v>0</v>
      </c>
      <c r="E10" s="18" t="s">
        <v>27</v>
      </c>
      <c r="F10" s="2">
        <f t="shared" ref="F10:F24" si="0">IF(E10="kBq",D10/1000000000,IF(E10="MBq",D10/1000000,IF(E10="GBq",D10/1000,IF(E10="TBq",D10,IF(E10="PBq",D10*1000,"error")))))</f>
        <v>0</v>
      </c>
      <c r="G10" s="16">
        <f>VLOOKUP(C10,Data!$E$4:$F$200,2,0)</f>
        <v>0</v>
      </c>
      <c r="H10" s="12">
        <f t="shared" ref="H10:H24" si="1">IF(G10&gt;0,F10/G10,0)</f>
        <v>0</v>
      </c>
      <c r="I10" s="12">
        <f t="shared" ref="I10:I24" si="2">H10*B10</f>
        <v>0</v>
      </c>
      <c r="J10" s="11">
        <f t="shared" ref="J10:J24" si="3">IF(C10="(kies)",0,IF(AND(H10&lt;1000,H10&gt;=10),2,IF(H10&gt;=1000,1,IF(AND(H10&gt;=1,H10&lt;10),3,IF(AND(H10&lt;1,H10&gt;=0.01),4,5)))))</f>
        <v>0</v>
      </c>
      <c r="M10" s="28"/>
      <c r="N10" s="28">
        <f t="shared" ref="N10:N24" si="4">IF(H10&gt;=1,I10,0)</f>
        <v>0</v>
      </c>
    </row>
    <row r="11" spans="2:14" x14ac:dyDescent="0.35">
      <c r="B11" s="30">
        <v>0</v>
      </c>
      <c r="C11" s="18" t="s">
        <v>32</v>
      </c>
      <c r="D11" s="18">
        <v>0</v>
      </c>
      <c r="E11" s="18" t="s">
        <v>27</v>
      </c>
      <c r="F11" s="2">
        <f t="shared" si="0"/>
        <v>0</v>
      </c>
      <c r="G11" s="16">
        <f>VLOOKUP(C11,Data!$E$4:$F$200,2,0)</f>
        <v>0</v>
      </c>
      <c r="H11" s="12">
        <f t="shared" si="1"/>
        <v>0</v>
      </c>
      <c r="I11" s="12">
        <f t="shared" si="2"/>
        <v>0</v>
      </c>
      <c r="J11" s="11">
        <f t="shared" si="3"/>
        <v>0</v>
      </c>
      <c r="M11" s="28"/>
      <c r="N11" s="28">
        <f t="shared" si="4"/>
        <v>0</v>
      </c>
    </row>
    <row r="12" spans="2:14" x14ac:dyDescent="0.35">
      <c r="B12" s="30">
        <v>0</v>
      </c>
      <c r="C12" s="18" t="s">
        <v>32</v>
      </c>
      <c r="D12" s="18">
        <v>0</v>
      </c>
      <c r="E12" s="18" t="s">
        <v>27</v>
      </c>
      <c r="F12" s="2">
        <f t="shared" si="0"/>
        <v>0</v>
      </c>
      <c r="G12" s="16">
        <f>VLOOKUP(C12,Data!$E$4:$F$200,2,0)</f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M12" s="28"/>
      <c r="N12" s="28">
        <f t="shared" si="4"/>
        <v>0</v>
      </c>
    </row>
    <row r="13" spans="2:14" x14ac:dyDescent="0.35">
      <c r="B13" s="30">
        <v>0</v>
      </c>
      <c r="C13" s="18" t="s">
        <v>32</v>
      </c>
      <c r="D13" s="18">
        <v>0</v>
      </c>
      <c r="E13" s="18" t="s">
        <v>28</v>
      </c>
      <c r="F13" s="2">
        <f t="shared" si="0"/>
        <v>0</v>
      </c>
      <c r="G13" s="16">
        <f>VLOOKUP(C13,Data!$E$4:$F$200,2,0)</f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M13" s="28"/>
      <c r="N13" s="28">
        <f t="shared" si="4"/>
        <v>0</v>
      </c>
    </row>
    <row r="14" spans="2:14" x14ac:dyDescent="0.35">
      <c r="B14" s="30">
        <v>0</v>
      </c>
      <c r="C14" s="18" t="s">
        <v>32</v>
      </c>
      <c r="D14" s="18">
        <v>0</v>
      </c>
      <c r="E14" s="18" t="s">
        <v>25</v>
      </c>
      <c r="F14" s="2">
        <f t="shared" si="0"/>
        <v>0</v>
      </c>
      <c r="G14" s="16">
        <f>VLOOKUP(C14,Data!$E$4:$F$200,2,0)</f>
        <v>0</v>
      </c>
      <c r="H14" s="12">
        <f>IF(G14&gt;0,F14/G14,0)</f>
        <v>0</v>
      </c>
      <c r="I14" s="12">
        <f t="shared" si="2"/>
        <v>0</v>
      </c>
      <c r="J14" s="11">
        <f t="shared" si="3"/>
        <v>0</v>
      </c>
      <c r="M14" s="28"/>
      <c r="N14" s="28">
        <f t="shared" si="4"/>
        <v>0</v>
      </c>
    </row>
    <row r="15" spans="2:14" x14ac:dyDescent="0.35">
      <c r="B15" s="30">
        <v>0</v>
      </c>
      <c r="C15" s="18" t="s">
        <v>32</v>
      </c>
      <c r="D15" s="18">
        <v>0</v>
      </c>
      <c r="E15" s="18" t="s">
        <v>27</v>
      </c>
      <c r="F15" s="2">
        <f t="shared" si="0"/>
        <v>0</v>
      </c>
      <c r="G15" s="16">
        <f>VLOOKUP(C15,Data!$E$4:$F$200,2,0)</f>
        <v>0</v>
      </c>
      <c r="H15" s="12">
        <f t="shared" si="1"/>
        <v>0</v>
      </c>
      <c r="I15" s="12">
        <f t="shared" si="2"/>
        <v>0</v>
      </c>
      <c r="J15" s="11">
        <f t="shared" si="3"/>
        <v>0</v>
      </c>
      <c r="M15" s="28"/>
      <c r="N15" s="28">
        <f t="shared" si="4"/>
        <v>0</v>
      </c>
    </row>
    <row r="16" spans="2:14" x14ac:dyDescent="0.35">
      <c r="B16" s="30">
        <v>0</v>
      </c>
      <c r="C16" s="18" t="s">
        <v>32</v>
      </c>
      <c r="D16" s="18">
        <v>0</v>
      </c>
      <c r="E16" s="18" t="s">
        <v>27</v>
      </c>
      <c r="F16" s="2">
        <f t="shared" si="0"/>
        <v>0</v>
      </c>
      <c r="G16" s="16">
        <f>VLOOKUP(C16,Data!$E$4:$F$200,2,0)</f>
        <v>0</v>
      </c>
      <c r="H16" s="12">
        <f t="shared" si="1"/>
        <v>0</v>
      </c>
      <c r="I16" s="12">
        <f t="shared" si="2"/>
        <v>0</v>
      </c>
      <c r="J16" s="11">
        <f t="shared" si="3"/>
        <v>0</v>
      </c>
      <c r="M16" s="28"/>
      <c r="N16" s="28">
        <f t="shared" si="4"/>
        <v>0</v>
      </c>
    </row>
    <row r="17" spans="2:14" x14ac:dyDescent="0.35">
      <c r="B17" s="30">
        <v>0</v>
      </c>
      <c r="C17" s="18" t="s">
        <v>32</v>
      </c>
      <c r="D17" s="18">
        <v>0</v>
      </c>
      <c r="E17" s="18" t="s">
        <v>27</v>
      </c>
      <c r="F17" s="2">
        <f t="shared" si="0"/>
        <v>0</v>
      </c>
      <c r="G17" s="16">
        <f>VLOOKUP(C17,Data!$E$4:$F$200,2,0)</f>
        <v>0</v>
      </c>
      <c r="H17" s="12">
        <f t="shared" si="1"/>
        <v>0</v>
      </c>
      <c r="I17" s="12">
        <f t="shared" si="2"/>
        <v>0</v>
      </c>
      <c r="J17" s="11">
        <f t="shared" si="3"/>
        <v>0</v>
      </c>
      <c r="M17" s="28"/>
      <c r="N17" s="28">
        <f t="shared" si="4"/>
        <v>0</v>
      </c>
    </row>
    <row r="18" spans="2:14" x14ac:dyDescent="0.35">
      <c r="B18" s="30">
        <v>0</v>
      </c>
      <c r="C18" s="18" t="s">
        <v>32</v>
      </c>
      <c r="D18" s="18">
        <v>0</v>
      </c>
      <c r="E18" s="18" t="s">
        <v>25</v>
      </c>
      <c r="F18" s="2">
        <f t="shared" si="0"/>
        <v>0</v>
      </c>
      <c r="G18" s="16">
        <f>VLOOKUP(C18,Data!$E$4:$F$200,2,0)</f>
        <v>0</v>
      </c>
      <c r="H18" s="12">
        <f t="shared" si="1"/>
        <v>0</v>
      </c>
      <c r="I18" s="12">
        <f t="shared" si="2"/>
        <v>0</v>
      </c>
      <c r="J18" s="11">
        <f t="shared" si="3"/>
        <v>0</v>
      </c>
      <c r="M18" s="28"/>
      <c r="N18" s="28">
        <f t="shared" si="4"/>
        <v>0</v>
      </c>
    </row>
    <row r="19" spans="2:14" x14ac:dyDescent="0.35">
      <c r="B19" s="30">
        <v>0</v>
      </c>
      <c r="C19" s="18" t="s">
        <v>32</v>
      </c>
      <c r="D19" s="18">
        <v>0</v>
      </c>
      <c r="E19" s="18" t="s">
        <v>27</v>
      </c>
      <c r="F19" s="2">
        <f t="shared" si="0"/>
        <v>0</v>
      </c>
      <c r="G19" s="16">
        <f>VLOOKUP(C19,Data!$E$4:$F$200,2,0)</f>
        <v>0</v>
      </c>
      <c r="H19" s="12">
        <f t="shared" si="1"/>
        <v>0</v>
      </c>
      <c r="I19" s="12">
        <f t="shared" si="2"/>
        <v>0</v>
      </c>
      <c r="J19" s="11">
        <f t="shared" si="3"/>
        <v>0</v>
      </c>
      <c r="M19" s="28"/>
      <c r="N19" s="28">
        <f t="shared" si="4"/>
        <v>0</v>
      </c>
    </row>
    <row r="20" spans="2:14" x14ac:dyDescent="0.35">
      <c r="B20" s="30">
        <v>0</v>
      </c>
      <c r="C20" s="18" t="s">
        <v>32</v>
      </c>
      <c r="D20" s="18">
        <v>0</v>
      </c>
      <c r="E20" s="18" t="s">
        <v>27</v>
      </c>
      <c r="F20" s="2">
        <f t="shared" si="0"/>
        <v>0</v>
      </c>
      <c r="G20" s="16">
        <f>VLOOKUP(C20,Data!$E$4:$F$200,2,0)</f>
        <v>0</v>
      </c>
      <c r="H20" s="12">
        <f t="shared" si="1"/>
        <v>0</v>
      </c>
      <c r="I20" s="12">
        <f t="shared" si="2"/>
        <v>0</v>
      </c>
      <c r="J20" s="11">
        <f t="shared" si="3"/>
        <v>0</v>
      </c>
      <c r="M20" s="28"/>
      <c r="N20" s="28">
        <f t="shared" si="4"/>
        <v>0</v>
      </c>
    </row>
    <row r="21" spans="2:14" x14ac:dyDescent="0.35">
      <c r="B21" s="30">
        <v>0</v>
      </c>
      <c r="C21" s="18" t="s">
        <v>32</v>
      </c>
      <c r="D21" s="18">
        <v>0</v>
      </c>
      <c r="E21" s="18" t="s">
        <v>27</v>
      </c>
      <c r="F21" s="2">
        <f t="shared" si="0"/>
        <v>0</v>
      </c>
      <c r="G21" s="16">
        <f>VLOOKUP(C21,Data!$E$4:$F$200,2,0)</f>
        <v>0</v>
      </c>
      <c r="H21" s="12">
        <f t="shared" si="1"/>
        <v>0</v>
      </c>
      <c r="I21" s="12">
        <f t="shared" si="2"/>
        <v>0</v>
      </c>
      <c r="J21" s="11">
        <f t="shared" si="3"/>
        <v>0</v>
      </c>
      <c r="M21" s="28"/>
      <c r="N21" s="28">
        <f t="shared" si="4"/>
        <v>0</v>
      </c>
    </row>
    <row r="22" spans="2:14" x14ac:dyDescent="0.35">
      <c r="B22" s="30">
        <v>0</v>
      </c>
      <c r="C22" s="18" t="s">
        <v>32</v>
      </c>
      <c r="D22" s="18">
        <v>0</v>
      </c>
      <c r="E22" s="18" t="s">
        <v>27</v>
      </c>
      <c r="F22" s="2">
        <f t="shared" si="0"/>
        <v>0</v>
      </c>
      <c r="G22" s="16">
        <f>VLOOKUP(C22,Data!$E$4:$F$200,2,0)</f>
        <v>0</v>
      </c>
      <c r="H22" s="12">
        <f t="shared" si="1"/>
        <v>0</v>
      </c>
      <c r="I22" s="12">
        <f t="shared" si="2"/>
        <v>0</v>
      </c>
      <c r="J22" s="11">
        <f t="shared" si="3"/>
        <v>0</v>
      </c>
      <c r="M22" s="28"/>
      <c r="N22" s="28">
        <f t="shared" si="4"/>
        <v>0</v>
      </c>
    </row>
    <row r="23" spans="2:14" x14ac:dyDescent="0.35">
      <c r="B23" s="30">
        <v>6</v>
      </c>
      <c r="C23" s="18" t="s">
        <v>32</v>
      </c>
      <c r="D23" s="18">
        <v>0</v>
      </c>
      <c r="E23" s="18" t="s">
        <v>27</v>
      </c>
      <c r="F23" s="2">
        <f t="shared" si="0"/>
        <v>0</v>
      </c>
      <c r="G23" s="16">
        <f>VLOOKUP(C23,Data!$E$4:$F$200,2,0)</f>
        <v>0</v>
      </c>
      <c r="H23" s="12">
        <f t="shared" si="1"/>
        <v>0</v>
      </c>
      <c r="I23" s="12">
        <f t="shared" si="2"/>
        <v>0</v>
      </c>
      <c r="J23" s="11">
        <f t="shared" si="3"/>
        <v>0</v>
      </c>
      <c r="M23" s="28"/>
      <c r="N23" s="28">
        <f t="shared" si="4"/>
        <v>0</v>
      </c>
    </row>
    <row r="24" spans="2:14" x14ac:dyDescent="0.35">
      <c r="B24" s="30">
        <v>0</v>
      </c>
      <c r="C24" s="18" t="s">
        <v>32</v>
      </c>
      <c r="D24" s="18">
        <v>0</v>
      </c>
      <c r="E24" s="18" t="s">
        <v>27</v>
      </c>
      <c r="F24" s="2">
        <f t="shared" si="0"/>
        <v>0</v>
      </c>
      <c r="G24" s="16">
        <f>VLOOKUP(C24,Data!$E$4:$F$200,2,0)</f>
        <v>0</v>
      </c>
      <c r="H24" s="12">
        <f t="shared" si="1"/>
        <v>0</v>
      </c>
      <c r="I24" s="12">
        <f t="shared" si="2"/>
        <v>0</v>
      </c>
      <c r="J24" s="11">
        <f t="shared" si="3"/>
        <v>0</v>
      </c>
      <c r="M24" s="28"/>
      <c r="N24" s="28">
        <f t="shared" si="4"/>
        <v>0</v>
      </c>
    </row>
    <row r="25" spans="2:14" ht="15" thickBot="1" x14ac:dyDescent="0.4">
      <c r="H25" s="7"/>
      <c r="I25" s="7"/>
      <c r="J25" s="10"/>
    </row>
    <row r="26" spans="2:14" ht="15" hidden="1" thickBot="1" x14ac:dyDescent="0.4">
      <c r="F26" t="s">
        <v>31</v>
      </c>
      <c r="H26" s="8"/>
      <c r="I26" s="7">
        <f>SUM(I9:I24)</f>
        <v>0</v>
      </c>
      <c r="J26" s="10"/>
      <c r="M26" s="28"/>
    </row>
    <row r="27" spans="2:14" ht="30" customHeight="1" thickBot="1" x14ac:dyDescent="0.4">
      <c r="F27" s="42" t="s">
        <v>58</v>
      </c>
      <c r="G27" s="43"/>
      <c r="H27" s="31"/>
      <c r="I27" s="33">
        <f>SUM(N9:N24)</f>
        <v>0</v>
      </c>
    </row>
    <row r="28" spans="2:14" x14ac:dyDescent="0.35">
      <c r="I28" s="10"/>
    </row>
  </sheetData>
  <mergeCells count="1">
    <mergeCell ref="F27:G27"/>
  </mergeCells>
  <conditionalFormatting sqref="J9:J24">
    <cfRule type="cellIs" dxfId="19" priority="1" operator="equal">
      <formula>5</formula>
    </cfRule>
    <cfRule type="cellIs" dxfId="18" priority="2" operator="equal">
      <formula>4</formula>
    </cfRule>
    <cfRule type="cellIs" dxfId="17" priority="3" operator="equal">
      <formula>0</formula>
    </cfRule>
    <cfRule type="cellIs" dxfId="16" priority="4" operator="lessThan">
      <formula>4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19AA7B7-9B0D-4064-8032-25114AC18D9A}">
          <x14:formula1>
            <xm:f>Data!$C$4:$C$8</xm:f>
          </x14:formula1>
          <xm:sqref>E9:E24</xm:sqref>
        </x14:dataValidation>
        <x14:dataValidation type="list" allowBlank="1" showInputMessage="1" showErrorMessage="1" xr:uid="{11E40699-1E26-4C3E-93FF-ACD18814FA1C}">
          <x14:formula1>
            <xm:f>Data!$E$4:$E$200</xm:f>
          </x14:formula1>
          <xm:sqref>C9:C24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13A6C-1653-4BC2-972A-C007583D5E6E}">
  <dimension ref="B1:N28"/>
  <sheetViews>
    <sheetView workbookViewId="0">
      <selection activeCell="E9" sqref="E9:E24"/>
    </sheetView>
  </sheetViews>
  <sheetFormatPr defaultRowHeight="14.5" x14ac:dyDescent="0.35"/>
  <cols>
    <col min="3" max="3" width="13" customWidth="1"/>
    <col min="14" max="14" width="0" hidden="1" customWidth="1"/>
  </cols>
  <sheetData>
    <row r="1" spans="2:14" ht="15" thickBot="1" x14ac:dyDescent="0.4"/>
    <row r="2" spans="2:14" ht="15" thickBot="1" x14ac:dyDescent="0.4">
      <c r="B2" t="s">
        <v>226</v>
      </c>
      <c r="C2" s="6"/>
      <c r="E2" s="6"/>
      <c r="G2" s="17"/>
      <c r="H2" s="4"/>
      <c r="I2" s="9"/>
      <c r="J2" s="4"/>
      <c r="K2" s="5"/>
    </row>
    <row r="3" spans="2:14" x14ac:dyDescent="0.35">
      <c r="C3" s="6"/>
      <c r="E3" s="6"/>
      <c r="G3" s="6"/>
      <c r="I3" s="10"/>
    </row>
    <row r="4" spans="2:14" x14ac:dyDescent="0.35">
      <c r="B4" t="s">
        <v>227</v>
      </c>
      <c r="C4" s="6"/>
      <c r="E4" s="6"/>
      <c r="G4" s="15">
        <f>IF(AND($I$27&lt;1000,$I$27&gt;=10),2,IF($I$27&gt;=1000,1,IF(AND($I$27&gt;=1,$I$27&lt;10),3,IF(AND($I$27&lt;1,$I$27&gt;=0.01),4,IF(AND($I$27&gt;0,$I$27&lt;0.01),5,0)))))</f>
        <v>0</v>
      </c>
      <c r="H4" s="6" t="s">
        <v>35</v>
      </c>
      <c r="I4" s="10"/>
    </row>
    <row r="5" spans="2:14" x14ac:dyDescent="0.35">
      <c r="I5" s="10"/>
    </row>
    <row r="6" spans="2:14" x14ac:dyDescent="0.35">
      <c r="C6" t="s">
        <v>14</v>
      </c>
      <c r="I6" s="10"/>
    </row>
    <row r="7" spans="2:14" x14ac:dyDescent="0.35">
      <c r="I7" s="10"/>
    </row>
    <row r="8" spans="2:14" ht="58" x14ac:dyDescent="0.35">
      <c r="B8" s="13" t="s">
        <v>60</v>
      </c>
      <c r="C8" s="13" t="s">
        <v>33</v>
      </c>
      <c r="D8" s="13" t="s">
        <v>34</v>
      </c>
      <c r="E8" s="13" t="s">
        <v>30</v>
      </c>
      <c r="F8" s="13" t="s">
        <v>24</v>
      </c>
      <c r="G8" s="13" t="s">
        <v>36</v>
      </c>
      <c r="H8" s="13" t="s">
        <v>61</v>
      </c>
      <c r="I8" s="13" t="s">
        <v>59</v>
      </c>
      <c r="J8" s="13" t="s">
        <v>62</v>
      </c>
      <c r="K8" s="14"/>
      <c r="L8" s="14"/>
      <c r="M8" s="29"/>
    </row>
    <row r="9" spans="2:14" x14ac:dyDescent="0.35">
      <c r="B9" s="30">
        <v>0</v>
      </c>
      <c r="C9" s="18" t="s">
        <v>118</v>
      </c>
      <c r="D9" s="18">
        <v>0</v>
      </c>
      <c r="E9" s="18" t="s">
        <v>28</v>
      </c>
      <c r="F9" s="2">
        <f>IF(E9="kBq",D9/1000000000,IF(E9="MBq",D9/1000000,IF(E9="GBq",D9/1000,IF(E9="TBq",D9,IF(E9="PBq",D9*1000,"error")))))</f>
        <v>0</v>
      </c>
      <c r="G9" s="16">
        <f>VLOOKUP(C9,Data!$E$4:$F$200,2,0)</f>
        <v>0.1</v>
      </c>
      <c r="H9" s="12">
        <f>IF(G9&gt;0,F9/G9,0)</f>
        <v>0</v>
      </c>
      <c r="I9" s="12">
        <f>H9*B9</f>
        <v>0</v>
      </c>
      <c r="J9" s="11">
        <f>IF(C9="(kies)",0,IF(AND(H9&lt;1000,H9&gt;=10),2,IF(H9&gt;=1000,1,IF(AND(H9&gt;=1,H9&lt;10),3,IF(AND(H9&lt;1,H9&gt;=0.01),4,5)))))</f>
        <v>5</v>
      </c>
      <c r="M9" s="28"/>
      <c r="N9" s="28">
        <f>IF(H9&gt;=1,I9,0)</f>
        <v>0</v>
      </c>
    </row>
    <row r="10" spans="2:14" x14ac:dyDescent="0.35">
      <c r="B10" s="30">
        <v>0</v>
      </c>
      <c r="C10" s="18" t="s">
        <v>32</v>
      </c>
      <c r="D10" s="18">
        <v>0</v>
      </c>
      <c r="E10" s="18" t="s">
        <v>27</v>
      </c>
      <c r="F10" s="2">
        <f t="shared" ref="F10:F24" si="0">IF(E10="kBq",D10/1000000000,IF(E10="MBq",D10/1000000,IF(E10="GBq",D10/1000,IF(E10="TBq",D10,IF(E10="PBq",D10*1000,"error")))))</f>
        <v>0</v>
      </c>
      <c r="G10" s="16">
        <f>VLOOKUP(C10,Data!$E$4:$F$200,2,0)</f>
        <v>0</v>
      </c>
      <c r="H10" s="12">
        <f t="shared" ref="H10:H24" si="1">IF(G10&gt;0,F10/G10,0)</f>
        <v>0</v>
      </c>
      <c r="I10" s="12">
        <f t="shared" ref="I10:I24" si="2">H10*B10</f>
        <v>0</v>
      </c>
      <c r="J10" s="11">
        <f t="shared" ref="J10:J24" si="3">IF(C10="(kies)",0,IF(AND(H10&lt;1000,H10&gt;=10),2,IF(H10&gt;=1000,1,IF(AND(H10&gt;=1,H10&lt;10),3,IF(AND(H10&lt;1,H10&gt;=0.01),4,5)))))</f>
        <v>0</v>
      </c>
      <c r="M10" s="28"/>
      <c r="N10" s="28">
        <f t="shared" ref="N10:N24" si="4">IF(H10&gt;=1,I10,0)</f>
        <v>0</v>
      </c>
    </row>
    <row r="11" spans="2:14" x14ac:dyDescent="0.35">
      <c r="B11" s="30">
        <v>0</v>
      </c>
      <c r="C11" s="18" t="s">
        <v>32</v>
      </c>
      <c r="D11" s="18">
        <v>0</v>
      </c>
      <c r="E11" s="18" t="s">
        <v>27</v>
      </c>
      <c r="F11" s="2">
        <f t="shared" si="0"/>
        <v>0</v>
      </c>
      <c r="G11" s="16">
        <f>VLOOKUP(C11,Data!$E$4:$F$200,2,0)</f>
        <v>0</v>
      </c>
      <c r="H11" s="12">
        <f t="shared" si="1"/>
        <v>0</v>
      </c>
      <c r="I11" s="12">
        <f t="shared" si="2"/>
        <v>0</v>
      </c>
      <c r="J11" s="11">
        <f t="shared" si="3"/>
        <v>0</v>
      </c>
      <c r="M11" s="28"/>
      <c r="N11" s="28">
        <f t="shared" si="4"/>
        <v>0</v>
      </c>
    </row>
    <row r="12" spans="2:14" x14ac:dyDescent="0.35">
      <c r="B12" s="30">
        <v>0</v>
      </c>
      <c r="C12" s="18" t="s">
        <v>32</v>
      </c>
      <c r="D12" s="18">
        <v>0</v>
      </c>
      <c r="E12" s="18" t="s">
        <v>27</v>
      </c>
      <c r="F12" s="2">
        <f t="shared" si="0"/>
        <v>0</v>
      </c>
      <c r="G12" s="16">
        <f>VLOOKUP(C12,Data!$E$4:$F$200,2,0)</f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M12" s="28"/>
      <c r="N12" s="28">
        <f t="shared" si="4"/>
        <v>0</v>
      </c>
    </row>
    <row r="13" spans="2:14" x14ac:dyDescent="0.35">
      <c r="B13" s="30">
        <v>0</v>
      </c>
      <c r="C13" s="18" t="s">
        <v>32</v>
      </c>
      <c r="D13" s="18">
        <v>0</v>
      </c>
      <c r="E13" s="18" t="s">
        <v>28</v>
      </c>
      <c r="F13" s="2">
        <f t="shared" si="0"/>
        <v>0</v>
      </c>
      <c r="G13" s="16">
        <f>VLOOKUP(C13,Data!$E$4:$F$200,2,0)</f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M13" s="28"/>
      <c r="N13" s="28">
        <f t="shared" si="4"/>
        <v>0</v>
      </c>
    </row>
    <row r="14" spans="2:14" x14ac:dyDescent="0.35">
      <c r="B14" s="30">
        <v>0</v>
      </c>
      <c r="C14" s="18" t="s">
        <v>32</v>
      </c>
      <c r="D14" s="18">
        <v>0</v>
      </c>
      <c r="E14" s="18" t="s">
        <v>25</v>
      </c>
      <c r="F14" s="2">
        <f t="shared" si="0"/>
        <v>0</v>
      </c>
      <c r="G14" s="16">
        <f>VLOOKUP(C14,Data!$E$4:$F$200,2,0)</f>
        <v>0</v>
      </c>
      <c r="H14" s="12">
        <f>IF(G14&gt;0,F14/G14,0)</f>
        <v>0</v>
      </c>
      <c r="I14" s="12">
        <f t="shared" si="2"/>
        <v>0</v>
      </c>
      <c r="J14" s="11">
        <f t="shared" si="3"/>
        <v>0</v>
      </c>
      <c r="M14" s="28"/>
      <c r="N14" s="28">
        <f t="shared" si="4"/>
        <v>0</v>
      </c>
    </row>
    <row r="15" spans="2:14" x14ac:dyDescent="0.35">
      <c r="B15" s="30">
        <v>0</v>
      </c>
      <c r="C15" s="18" t="s">
        <v>32</v>
      </c>
      <c r="D15" s="18">
        <v>0</v>
      </c>
      <c r="E15" s="18" t="s">
        <v>27</v>
      </c>
      <c r="F15" s="2">
        <f t="shared" si="0"/>
        <v>0</v>
      </c>
      <c r="G15" s="16">
        <f>VLOOKUP(C15,Data!$E$4:$F$200,2,0)</f>
        <v>0</v>
      </c>
      <c r="H15" s="12">
        <f t="shared" si="1"/>
        <v>0</v>
      </c>
      <c r="I15" s="12">
        <f t="shared" si="2"/>
        <v>0</v>
      </c>
      <c r="J15" s="11">
        <f t="shared" si="3"/>
        <v>0</v>
      </c>
      <c r="M15" s="28"/>
      <c r="N15" s="28">
        <f t="shared" si="4"/>
        <v>0</v>
      </c>
    </row>
    <row r="16" spans="2:14" x14ac:dyDescent="0.35">
      <c r="B16" s="30">
        <v>0</v>
      </c>
      <c r="C16" s="18" t="s">
        <v>32</v>
      </c>
      <c r="D16" s="18">
        <v>0</v>
      </c>
      <c r="E16" s="18" t="s">
        <v>27</v>
      </c>
      <c r="F16" s="2">
        <f t="shared" si="0"/>
        <v>0</v>
      </c>
      <c r="G16" s="16">
        <f>VLOOKUP(C16,Data!$E$4:$F$200,2,0)</f>
        <v>0</v>
      </c>
      <c r="H16" s="12">
        <f t="shared" si="1"/>
        <v>0</v>
      </c>
      <c r="I16" s="12">
        <f t="shared" si="2"/>
        <v>0</v>
      </c>
      <c r="J16" s="11">
        <f t="shared" si="3"/>
        <v>0</v>
      </c>
      <c r="M16" s="28"/>
      <c r="N16" s="28">
        <f t="shared" si="4"/>
        <v>0</v>
      </c>
    </row>
    <row r="17" spans="2:14" x14ac:dyDescent="0.35">
      <c r="B17" s="30">
        <v>0</v>
      </c>
      <c r="C17" s="18" t="s">
        <v>32</v>
      </c>
      <c r="D17" s="18">
        <v>0</v>
      </c>
      <c r="E17" s="18" t="s">
        <v>27</v>
      </c>
      <c r="F17" s="2">
        <f t="shared" si="0"/>
        <v>0</v>
      </c>
      <c r="G17" s="16">
        <f>VLOOKUP(C17,Data!$E$4:$F$200,2,0)</f>
        <v>0</v>
      </c>
      <c r="H17" s="12">
        <f t="shared" si="1"/>
        <v>0</v>
      </c>
      <c r="I17" s="12">
        <f t="shared" si="2"/>
        <v>0</v>
      </c>
      <c r="J17" s="11">
        <f t="shared" si="3"/>
        <v>0</v>
      </c>
      <c r="M17" s="28"/>
      <c r="N17" s="28">
        <f t="shared" si="4"/>
        <v>0</v>
      </c>
    </row>
    <row r="18" spans="2:14" x14ac:dyDescent="0.35">
      <c r="B18" s="30">
        <v>0</v>
      </c>
      <c r="C18" s="18" t="s">
        <v>32</v>
      </c>
      <c r="D18" s="18">
        <v>0</v>
      </c>
      <c r="E18" s="18" t="s">
        <v>25</v>
      </c>
      <c r="F18" s="2">
        <f t="shared" si="0"/>
        <v>0</v>
      </c>
      <c r="G18" s="16">
        <f>VLOOKUP(C18,Data!$E$4:$F$200,2,0)</f>
        <v>0</v>
      </c>
      <c r="H18" s="12">
        <f t="shared" si="1"/>
        <v>0</v>
      </c>
      <c r="I18" s="12">
        <f t="shared" si="2"/>
        <v>0</v>
      </c>
      <c r="J18" s="11">
        <f t="shared" si="3"/>
        <v>0</v>
      </c>
      <c r="M18" s="28"/>
      <c r="N18" s="28">
        <f t="shared" si="4"/>
        <v>0</v>
      </c>
    </row>
    <row r="19" spans="2:14" x14ac:dyDescent="0.35">
      <c r="B19" s="30">
        <v>0</v>
      </c>
      <c r="C19" s="18" t="s">
        <v>32</v>
      </c>
      <c r="D19" s="18">
        <v>0</v>
      </c>
      <c r="E19" s="18" t="s">
        <v>27</v>
      </c>
      <c r="F19" s="2">
        <f t="shared" si="0"/>
        <v>0</v>
      </c>
      <c r="G19" s="16">
        <f>VLOOKUP(C19,Data!$E$4:$F$200,2,0)</f>
        <v>0</v>
      </c>
      <c r="H19" s="12">
        <f t="shared" si="1"/>
        <v>0</v>
      </c>
      <c r="I19" s="12">
        <f t="shared" si="2"/>
        <v>0</v>
      </c>
      <c r="J19" s="11">
        <f t="shared" si="3"/>
        <v>0</v>
      </c>
      <c r="M19" s="28"/>
      <c r="N19" s="28">
        <f t="shared" si="4"/>
        <v>0</v>
      </c>
    </row>
    <row r="20" spans="2:14" x14ac:dyDescent="0.35">
      <c r="B20" s="30">
        <v>0</v>
      </c>
      <c r="C20" s="18" t="s">
        <v>32</v>
      </c>
      <c r="D20" s="18">
        <v>0</v>
      </c>
      <c r="E20" s="18" t="s">
        <v>27</v>
      </c>
      <c r="F20" s="2">
        <f t="shared" si="0"/>
        <v>0</v>
      </c>
      <c r="G20" s="16">
        <f>VLOOKUP(C20,Data!$E$4:$F$200,2,0)</f>
        <v>0</v>
      </c>
      <c r="H20" s="12">
        <f t="shared" si="1"/>
        <v>0</v>
      </c>
      <c r="I20" s="12">
        <f t="shared" si="2"/>
        <v>0</v>
      </c>
      <c r="J20" s="11">
        <f t="shared" si="3"/>
        <v>0</v>
      </c>
      <c r="M20" s="28"/>
      <c r="N20" s="28">
        <f t="shared" si="4"/>
        <v>0</v>
      </c>
    </row>
    <row r="21" spans="2:14" x14ac:dyDescent="0.35">
      <c r="B21" s="30">
        <v>0</v>
      </c>
      <c r="C21" s="18" t="s">
        <v>32</v>
      </c>
      <c r="D21" s="18">
        <v>0</v>
      </c>
      <c r="E21" s="18" t="s">
        <v>27</v>
      </c>
      <c r="F21" s="2">
        <f t="shared" si="0"/>
        <v>0</v>
      </c>
      <c r="G21" s="16">
        <f>VLOOKUP(C21,Data!$E$4:$F$200,2,0)</f>
        <v>0</v>
      </c>
      <c r="H21" s="12">
        <f t="shared" si="1"/>
        <v>0</v>
      </c>
      <c r="I21" s="12">
        <f t="shared" si="2"/>
        <v>0</v>
      </c>
      <c r="J21" s="11">
        <f t="shared" si="3"/>
        <v>0</v>
      </c>
      <c r="M21" s="28"/>
      <c r="N21" s="28">
        <f t="shared" si="4"/>
        <v>0</v>
      </c>
    </row>
    <row r="22" spans="2:14" x14ac:dyDescent="0.35">
      <c r="B22" s="30">
        <v>0</v>
      </c>
      <c r="C22" s="18" t="s">
        <v>32</v>
      </c>
      <c r="D22" s="18">
        <v>0</v>
      </c>
      <c r="E22" s="18" t="s">
        <v>27</v>
      </c>
      <c r="F22" s="2">
        <f t="shared" si="0"/>
        <v>0</v>
      </c>
      <c r="G22" s="16">
        <f>VLOOKUP(C22,Data!$E$4:$F$200,2,0)</f>
        <v>0</v>
      </c>
      <c r="H22" s="12">
        <f t="shared" si="1"/>
        <v>0</v>
      </c>
      <c r="I22" s="12">
        <f t="shared" si="2"/>
        <v>0</v>
      </c>
      <c r="J22" s="11">
        <f t="shared" si="3"/>
        <v>0</v>
      </c>
      <c r="M22" s="28"/>
      <c r="N22" s="28">
        <f t="shared" si="4"/>
        <v>0</v>
      </c>
    </row>
    <row r="23" spans="2:14" x14ac:dyDescent="0.35">
      <c r="B23" s="30">
        <v>6</v>
      </c>
      <c r="C23" s="18" t="s">
        <v>32</v>
      </c>
      <c r="D23" s="18">
        <v>0</v>
      </c>
      <c r="E23" s="18" t="s">
        <v>27</v>
      </c>
      <c r="F23" s="2">
        <f t="shared" si="0"/>
        <v>0</v>
      </c>
      <c r="G23" s="16">
        <f>VLOOKUP(C23,Data!$E$4:$F$200,2,0)</f>
        <v>0</v>
      </c>
      <c r="H23" s="12">
        <f t="shared" si="1"/>
        <v>0</v>
      </c>
      <c r="I23" s="12">
        <f t="shared" si="2"/>
        <v>0</v>
      </c>
      <c r="J23" s="11">
        <f t="shared" si="3"/>
        <v>0</v>
      </c>
      <c r="M23" s="28"/>
      <c r="N23" s="28">
        <f t="shared" si="4"/>
        <v>0</v>
      </c>
    </row>
    <row r="24" spans="2:14" x14ac:dyDescent="0.35">
      <c r="B24" s="30">
        <v>0</v>
      </c>
      <c r="C24" s="18" t="s">
        <v>32</v>
      </c>
      <c r="D24" s="18">
        <v>0</v>
      </c>
      <c r="E24" s="18" t="s">
        <v>27</v>
      </c>
      <c r="F24" s="2">
        <f t="shared" si="0"/>
        <v>0</v>
      </c>
      <c r="G24" s="16">
        <f>VLOOKUP(C24,Data!$E$4:$F$200,2,0)</f>
        <v>0</v>
      </c>
      <c r="H24" s="12">
        <f t="shared" si="1"/>
        <v>0</v>
      </c>
      <c r="I24" s="12">
        <f t="shared" si="2"/>
        <v>0</v>
      </c>
      <c r="J24" s="11">
        <f t="shared" si="3"/>
        <v>0</v>
      </c>
      <c r="M24" s="28"/>
      <c r="N24" s="28">
        <f t="shared" si="4"/>
        <v>0</v>
      </c>
    </row>
    <row r="25" spans="2:14" ht="15" thickBot="1" x14ac:dyDescent="0.4">
      <c r="H25" s="7"/>
      <c r="I25" s="7"/>
      <c r="J25" s="10"/>
    </row>
    <row r="26" spans="2:14" ht="15" hidden="1" thickBot="1" x14ac:dyDescent="0.4">
      <c r="F26" t="s">
        <v>31</v>
      </c>
      <c r="H26" s="8"/>
      <c r="I26" s="7">
        <f>SUM(I9:I24)</f>
        <v>0</v>
      </c>
      <c r="J26" s="10"/>
      <c r="M26" s="28"/>
    </row>
    <row r="27" spans="2:14" ht="28.5" customHeight="1" thickBot="1" x14ac:dyDescent="0.4">
      <c r="F27" s="42" t="s">
        <v>58</v>
      </c>
      <c r="G27" s="43"/>
      <c r="H27" s="31"/>
      <c r="I27" s="33">
        <f>SUM(N9:N24)</f>
        <v>0</v>
      </c>
    </row>
    <row r="28" spans="2:14" x14ac:dyDescent="0.35">
      <c r="I28" s="10"/>
    </row>
  </sheetData>
  <mergeCells count="1">
    <mergeCell ref="F27:G27"/>
  </mergeCells>
  <conditionalFormatting sqref="J9:J24">
    <cfRule type="cellIs" dxfId="15" priority="1" operator="equal">
      <formula>5</formula>
    </cfRule>
    <cfRule type="cellIs" dxfId="14" priority="2" operator="equal">
      <formula>4</formula>
    </cfRule>
    <cfRule type="cellIs" dxfId="13" priority="3" operator="equal">
      <formula>0</formula>
    </cfRule>
    <cfRule type="cellIs" dxfId="12" priority="4" operator="lessThan">
      <formula>4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871722E-7DA2-4B15-B142-3DF0287A25C8}">
          <x14:formula1>
            <xm:f>Data!$C$4:$C$8</xm:f>
          </x14:formula1>
          <xm:sqref>E9:E24</xm:sqref>
        </x14:dataValidation>
        <x14:dataValidation type="list" allowBlank="1" showInputMessage="1" showErrorMessage="1" xr:uid="{6AB1F5A0-06C6-421A-8871-33295C4D92F4}">
          <x14:formula1>
            <xm:f>Data!$E$4:$E$200</xm:f>
          </x14:formula1>
          <xm:sqref>C9:C24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6F99-11FC-476D-B871-ABD24E3F859B}">
  <dimension ref="B1:N28"/>
  <sheetViews>
    <sheetView workbookViewId="0">
      <selection activeCell="G34" sqref="G34"/>
    </sheetView>
  </sheetViews>
  <sheetFormatPr defaultRowHeight="14.5" x14ac:dyDescent="0.35"/>
  <cols>
    <col min="3" max="3" width="13.26953125" customWidth="1"/>
    <col min="14" max="14" width="0" hidden="1" customWidth="1"/>
  </cols>
  <sheetData>
    <row r="1" spans="2:14" ht="15" thickBot="1" x14ac:dyDescent="0.4"/>
    <row r="2" spans="2:14" ht="15" thickBot="1" x14ac:dyDescent="0.4">
      <c r="B2" t="s">
        <v>226</v>
      </c>
      <c r="C2" s="6"/>
      <c r="E2" s="6"/>
      <c r="G2" s="17"/>
      <c r="H2" s="4"/>
      <c r="I2" s="9"/>
      <c r="J2" s="4"/>
      <c r="K2" s="5"/>
    </row>
    <row r="3" spans="2:14" x14ac:dyDescent="0.35">
      <c r="C3" s="6"/>
      <c r="E3" s="6"/>
      <c r="G3" s="6"/>
      <c r="I3" s="10"/>
    </row>
    <row r="4" spans="2:14" x14ac:dyDescent="0.35">
      <c r="B4" t="s">
        <v>227</v>
      </c>
      <c r="C4" s="6"/>
      <c r="E4" s="6"/>
      <c r="G4" s="15">
        <f>IF(AND($I$27&lt;1000,$I$27&gt;=10),2,IF($I$27&gt;=1000,1,IF(AND($I$27&gt;=1,$I$27&lt;10),3,IF(AND($I$27&lt;1,$I$27&gt;=0.01),4,IF(AND($I$27&gt;0,$I$27&lt;0.01),5,0)))))</f>
        <v>0</v>
      </c>
      <c r="H4" s="6" t="s">
        <v>35</v>
      </c>
      <c r="I4" s="10"/>
    </row>
    <row r="5" spans="2:14" x14ac:dyDescent="0.35">
      <c r="I5" s="10"/>
    </row>
    <row r="6" spans="2:14" x14ac:dyDescent="0.35">
      <c r="C6" t="s">
        <v>14</v>
      </c>
      <c r="I6" s="10"/>
    </row>
    <row r="7" spans="2:14" x14ac:dyDescent="0.35">
      <c r="I7" s="10"/>
    </row>
    <row r="8" spans="2:14" ht="58" x14ac:dyDescent="0.35">
      <c r="B8" s="13" t="s">
        <v>60</v>
      </c>
      <c r="C8" s="13" t="s">
        <v>33</v>
      </c>
      <c r="D8" s="13" t="s">
        <v>34</v>
      </c>
      <c r="E8" s="13" t="s">
        <v>30</v>
      </c>
      <c r="F8" s="13" t="s">
        <v>24</v>
      </c>
      <c r="G8" s="13" t="s">
        <v>36</v>
      </c>
      <c r="H8" s="13" t="s">
        <v>61</v>
      </c>
      <c r="I8" s="13" t="s">
        <v>59</v>
      </c>
      <c r="J8" s="13" t="s">
        <v>62</v>
      </c>
      <c r="K8" s="14"/>
      <c r="L8" s="14"/>
      <c r="M8" s="29"/>
    </row>
    <row r="9" spans="2:14" x14ac:dyDescent="0.35">
      <c r="B9" s="30">
        <v>0</v>
      </c>
      <c r="C9" s="18" t="s">
        <v>118</v>
      </c>
      <c r="D9" s="18">
        <v>0</v>
      </c>
      <c r="E9" s="18" t="s">
        <v>28</v>
      </c>
      <c r="F9" s="2">
        <f>IF(E9="kBq",D9/1000000000,IF(E9="MBq",D9/1000000,IF(E9="GBq",D9/1000,IF(E9="TBq",D9,IF(E9="PBq",D9*1000,"error")))))</f>
        <v>0</v>
      </c>
      <c r="G9" s="16">
        <f>VLOOKUP(C9,Data!$E$4:$F$200,2,0)</f>
        <v>0.1</v>
      </c>
      <c r="H9" s="12">
        <f>IF(G9&gt;0,F9/G9,0)</f>
        <v>0</v>
      </c>
      <c r="I9" s="12">
        <f>H9*B9</f>
        <v>0</v>
      </c>
      <c r="J9" s="11">
        <f>IF(C9="(kies)",0,IF(AND(H9&lt;1000,H9&gt;=10),2,IF(H9&gt;=1000,1,IF(AND(H9&gt;=1,H9&lt;10),3,IF(AND(H9&lt;1,H9&gt;=0.01),4,5)))))</f>
        <v>5</v>
      </c>
      <c r="M9" s="28"/>
      <c r="N9" s="28">
        <f>IF(H9&gt;=1,I9,0)</f>
        <v>0</v>
      </c>
    </row>
    <row r="10" spans="2:14" x14ac:dyDescent="0.35">
      <c r="B10" s="30">
        <v>0</v>
      </c>
      <c r="C10" s="18" t="s">
        <v>32</v>
      </c>
      <c r="D10" s="18">
        <v>0</v>
      </c>
      <c r="E10" s="18" t="s">
        <v>27</v>
      </c>
      <c r="F10" s="2">
        <f t="shared" ref="F10:F24" si="0">IF(E10="kBq",D10/1000000000,IF(E10="MBq",D10/1000000,IF(E10="GBq",D10/1000,IF(E10="TBq",D10,IF(E10="PBq",D10*1000,"error")))))</f>
        <v>0</v>
      </c>
      <c r="G10" s="16">
        <f>VLOOKUP(C10,Data!$E$4:$F$200,2,0)</f>
        <v>0</v>
      </c>
      <c r="H10" s="12">
        <f t="shared" ref="H10:H24" si="1">IF(G10&gt;0,F10/G10,0)</f>
        <v>0</v>
      </c>
      <c r="I10" s="12">
        <f t="shared" ref="I10:I24" si="2">H10*B10</f>
        <v>0</v>
      </c>
      <c r="J10" s="11">
        <f t="shared" ref="J10:J24" si="3">IF(C10="(kies)",0,IF(AND(H10&lt;1000,H10&gt;=10),2,IF(H10&gt;=1000,1,IF(AND(H10&gt;=1,H10&lt;10),3,IF(AND(H10&lt;1,H10&gt;=0.01),4,5)))))</f>
        <v>0</v>
      </c>
      <c r="M10" s="28"/>
      <c r="N10" s="28">
        <f t="shared" ref="N10:N24" si="4">IF(H10&gt;=1,I10,0)</f>
        <v>0</v>
      </c>
    </row>
    <row r="11" spans="2:14" x14ac:dyDescent="0.35">
      <c r="B11" s="30">
        <v>0</v>
      </c>
      <c r="C11" s="18" t="s">
        <v>32</v>
      </c>
      <c r="D11" s="18">
        <v>0</v>
      </c>
      <c r="E11" s="18" t="s">
        <v>27</v>
      </c>
      <c r="F11" s="2">
        <f t="shared" si="0"/>
        <v>0</v>
      </c>
      <c r="G11" s="16">
        <f>VLOOKUP(C11,Data!$E$4:$F$200,2,0)</f>
        <v>0</v>
      </c>
      <c r="H11" s="12">
        <f t="shared" si="1"/>
        <v>0</v>
      </c>
      <c r="I11" s="12">
        <f t="shared" si="2"/>
        <v>0</v>
      </c>
      <c r="J11" s="11">
        <f t="shared" si="3"/>
        <v>0</v>
      </c>
      <c r="M11" s="28"/>
      <c r="N11" s="28">
        <f t="shared" si="4"/>
        <v>0</v>
      </c>
    </row>
    <row r="12" spans="2:14" x14ac:dyDescent="0.35">
      <c r="B12" s="30">
        <v>0</v>
      </c>
      <c r="C12" s="18" t="s">
        <v>32</v>
      </c>
      <c r="D12" s="18">
        <v>0</v>
      </c>
      <c r="E12" s="18" t="s">
        <v>27</v>
      </c>
      <c r="F12" s="2">
        <f t="shared" si="0"/>
        <v>0</v>
      </c>
      <c r="G12" s="16">
        <f>VLOOKUP(C12,Data!$E$4:$F$200,2,0)</f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M12" s="28"/>
      <c r="N12" s="28">
        <f t="shared" si="4"/>
        <v>0</v>
      </c>
    </row>
    <row r="13" spans="2:14" x14ac:dyDescent="0.35">
      <c r="B13" s="30">
        <v>0</v>
      </c>
      <c r="C13" s="18" t="s">
        <v>32</v>
      </c>
      <c r="D13" s="18">
        <v>0</v>
      </c>
      <c r="E13" s="18" t="s">
        <v>28</v>
      </c>
      <c r="F13" s="2">
        <f t="shared" si="0"/>
        <v>0</v>
      </c>
      <c r="G13" s="16">
        <f>VLOOKUP(C13,Data!$E$4:$F$200,2,0)</f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M13" s="28"/>
      <c r="N13" s="28">
        <f t="shared" si="4"/>
        <v>0</v>
      </c>
    </row>
    <row r="14" spans="2:14" x14ac:dyDescent="0.35">
      <c r="B14" s="30">
        <v>0</v>
      </c>
      <c r="C14" s="18" t="s">
        <v>32</v>
      </c>
      <c r="D14" s="18">
        <v>0</v>
      </c>
      <c r="E14" s="18" t="s">
        <v>25</v>
      </c>
      <c r="F14" s="2">
        <f t="shared" si="0"/>
        <v>0</v>
      </c>
      <c r="G14" s="16">
        <f>VLOOKUP(C14,Data!$E$4:$F$200,2,0)</f>
        <v>0</v>
      </c>
      <c r="H14" s="12">
        <f>IF(G14&gt;0,F14/G14,0)</f>
        <v>0</v>
      </c>
      <c r="I14" s="12">
        <f t="shared" si="2"/>
        <v>0</v>
      </c>
      <c r="J14" s="11">
        <f t="shared" si="3"/>
        <v>0</v>
      </c>
      <c r="M14" s="28"/>
      <c r="N14" s="28">
        <f t="shared" si="4"/>
        <v>0</v>
      </c>
    </row>
    <row r="15" spans="2:14" x14ac:dyDescent="0.35">
      <c r="B15" s="30">
        <v>0</v>
      </c>
      <c r="C15" s="18" t="s">
        <v>32</v>
      </c>
      <c r="D15" s="18">
        <v>0</v>
      </c>
      <c r="E15" s="18" t="s">
        <v>27</v>
      </c>
      <c r="F15" s="2">
        <f t="shared" si="0"/>
        <v>0</v>
      </c>
      <c r="G15" s="16">
        <f>VLOOKUP(C15,Data!$E$4:$F$200,2,0)</f>
        <v>0</v>
      </c>
      <c r="H15" s="12">
        <f t="shared" si="1"/>
        <v>0</v>
      </c>
      <c r="I15" s="12">
        <f t="shared" si="2"/>
        <v>0</v>
      </c>
      <c r="J15" s="11">
        <f t="shared" si="3"/>
        <v>0</v>
      </c>
      <c r="M15" s="28"/>
      <c r="N15" s="28">
        <f t="shared" si="4"/>
        <v>0</v>
      </c>
    </row>
    <row r="16" spans="2:14" x14ac:dyDescent="0.35">
      <c r="B16" s="30">
        <v>0</v>
      </c>
      <c r="C16" s="18" t="s">
        <v>32</v>
      </c>
      <c r="D16" s="18">
        <v>0</v>
      </c>
      <c r="E16" s="18" t="s">
        <v>27</v>
      </c>
      <c r="F16" s="2">
        <f t="shared" si="0"/>
        <v>0</v>
      </c>
      <c r="G16" s="16">
        <f>VLOOKUP(C16,Data!$E$4:$F$200,2,0)</f>
        <v>0</v>
      </c>
      <c r="H16" s="12">
        <f t="shared" si="1"/>
        <v>0</v>
      </c>
      <c r="I16" s="12">
        <f t="shared" si="2"/>
        <v>0</v>
      </c>
      <c r="J16" s="11">
        <f t="shared" si="3"/>
        <v>0</v>
      </c>
      <c r="M16" s="28"/>
      <c r="N16" s="28">
        <f t="shared" si="4"/>
        <v>0</v>
      </c>
    </row>
    <row r="17" spans="2:14" x14ac:dyDescent="0.35">
      <c r="B17" s="30">
        <v>0</v>
      </c>
      <c r="C17" s="18" t="s">
        <v>32</v>
      </c>
      <c r="D17" s="18">
        <v>0</v>
      </c>
      <c r="E17" s="18" t="s">
        <v>27</v>
      </c>
      <c r="F17" s="2">
        <f t="shared" si="0"/>
        <v>0</v>
      </c>
      <c r="G17" s="16">
        <f>VLOOKUP(C17,Data!$E$4:$F$200,2,0)</f>
        <v>0</v>
      </c>
      <c r="H17" s="12">
        <f t="shared" si="1"/>
        <v>0</v>
      </c>
      <c r="I17" s="12">
        <f t="shared" si="2"/>
        <v>0</v>
      </c>
      <c r="J17" s="11">
        <f t="shared" si="3"/>
        <v>0</v>
      </c>
      <c r="M17" s="28"/>
      <c r="N17" s="28">
        <f t="shared" si="4"/>
        <v>0</v>
      </c>
    </row>
    <row r="18" spans="2:14" x14ac:dyDescent="0.35">
      <c r="B18" s="30">
        <v>0</v>
      </c>
      <c r="C18" s="18" t="s">
        <v>32</v>
      </c>
      <c r="D18" s="18">
        <v>0</v>
      </c>
      <c r="E18" s="18" t="s">
        <v>25</v>
      </c>
      <c r="F18" s="2">
        <f t="shared" si="0"/>
        <v>0</v>
      </c>
      <c r="G18" s="16">
        <f>VLOOKUP(C18,Data!$E$4:$F$200,2,0)</f>
        <v>0</v>
      </c>
      <c r="H18" s="12">
        <f t="shared" si="1"/>
        <v>0</v>
      </c>
      <c r="I18" s="12">
        <f t="shared" si="2"/>
        <v>0</v>
      </c>
      <c r="J18" s="11">
        <f t="shared" si="3"/>
        <v>0</v>
      </c>
      <c r="M18" s="28"/>
      <c r="N18" s="28">
        <f t="shared" si="4"/>
        <v>0</v>
      </c>
    </row>
    <row r="19" spans="2:14" x14ac:dyDescent="0.35">
      <c r="B19" s="30">
        <v>0</v>
      </c>
      <c r="C19" s="18" t="s">
        <v>32</v>
      </c>
      <c r="D19" s="18">
        <v>0</v>
      </c>
      <c r="E19" s="18" t="s">
        <v>27</v>
      </c>
      <c r="F19" s="2">
        <f t="shared" si="0"/>
        <v>0</v>
      </c>
      <c r="G19" s="16">
        <f>VLOOKUP(C19,Data!$E$4:$F$200,2,0)</f>
        <v>0</v>
      </c>
      <c r="H19" s="12">
        <f t="shared" si="1"/>
        <v>0</v>
      </c>
      <c r="I19" s="12">
        <f t="shared" si="2"/>
        <v>0</v>
      </c>
      <c r="J19" s="11">
        <f t="shared" si="3"/>
        <v>0</v>
      </c>
      <c r="M19" s="28"/>
      <c r="N19" s="28">
        <f t="shared" si="4"/>
        <v>0</v>
      </c>
    </row>
    <row r="20" spans="2:14" x14ac:dyDescent="0.35">
      <c r="B20" s="30">
        <v>0</v>
      </c>
      <c r="C20" s="18" t="s">
        <v>32</v>
      </c>
      <c r="D20" s="18">
        <v>0</v>
      </c>
      <c r="E20" s="18" t="s">
        <v>27</v>
      </c>
      <c r="F20" s="2">
        <f t="shared" si="0"/>
        <v>0</v>
      </c>
      <c r="G20" s="16">
        <f>VLOOKUP(C20,Data!$E$4:$F$200,2,0)</f>
        <v>0</v>
      </c>
      <c r="H20" s="12">
        <f t="shared" si="1"/>
        <v>0</v>
      </c>
      <c r="I20" s="12">
        <f t="shared" si="2"/>
        <v>0</v>
      </c>
      <c r="J20" s="11">
        <f t="shared" si="3"/>
        <v>0</v>
      </c>
      <c r="M20" s="28"/>
      <c r="N20" s="28">
        <f t="shared" si="4"/>
        <v>0</v>
      </c>
    </row>
    <row r="21" spans="2:14" x14ac:dyDescent="0.35">
      <c r="B21" s="30">
        <v>0</v>
      </c>
      <c r="C21" s="18" t="s">
        <v>32</v>
      </c>
      <c r="D21" s="18">
        <v>0</v>
      </c>
      <c r="E21" s="18" t="s">
        <v>27</v>
      </c>
      <c r="F21" s="2">
        <f t="shared" si="0"/>
        <v>0</v>
      </c>
      <c r="G21" s="16">
        <f>VLOOKUP(C21,Data!$E$4:$F$200,2,0)</f>
        <v>0</v>
      </c>
      <c r="H21" s="12">
        <f t="shared" si="1"/>
        <v>0</v>
      </c>
      <c r="I21" s="12">
        <f t="shared" si="2"/>
        <v>0</v>
      </c>
      <c r="J21" s="11">
        <f t="shared" si="3"/>
        <v>0</v>
      </c>
      <c r="M21" s="28"/>
      <c r="N21" s="28">
        <f t="shared" si="4"/>
        <v>0</v>
      </c>
    </row>
    <row r="22" spans="2:14" x14ac:dyDescent="0.35">
      <c r="B22" s="30">
        <v>0</v>
      </c>
      <c r="C22" s="18" t="s">
        <v>32</v>
      </c>
      <c r="D22" s="18">
        <v>0</v>
      </c>
      <c r="E22" s="18" t="s">
        <v>27</v>
      </c>
      <c r="F22" s="2">
        <f t="shared" si="0"/>
        <v>0</v>
      </c>
      <c r="G22" s="16">
        <f>VLOOKUP(C22,Data!$E$4:$F$200,2,0)</f>
        <v>0</v>
      </c>
      <c r="H22" s="12">
        <f t="shared" si="1"/>
        <v>0</v>
      </c>
      <c r="I22" s="12">
        <f t="shared" si="2"/>
        <v>0</v>
      </c>
      <c r="J22" s="11">
        <f t="shared" si="3"/>
        <v>0</v>
      </c>
      <c r="M22" s="28"/>
      <c r="N22" s="28">
        <f t="shared" si="4"/>
        <v>0</v>
      </c>
    </row>
    <row r="23" spans="2:14" x14ac:dyDescent="0.35">
      <c r="B23" s="30">
        <v>6</v>
      </c>
      <c r="C23" s="18" t="s">
        <v>32</v>
      </c>
      <c r="D23" s="18">
        <v>0</v>
      </c>
      <c r="E23" s="18" t="s">
        <v>27</v>
      </c>
      <c r="F23" s="2">
        <f t="shared" si="0"/>
        <v>0</v>
      </c>
      <c r="G23" s="16">
        <f>VLOOKUP(C23,Data!$E$4:$F$200,2,0)</f>
        <v>0</v>
      </c>
      <c r="H23" s="12">
        <f t="shared" si="1"/>
        <v>0</v>
      </c>
      <c r="I23" s="12">
        <f t="shared" si="2"/>
        <v>0</v>
      </c>
      <c r="J23" s="11">
        <f t="shared" si="3"/>
        <v>0</v>
      </c>
      <c r="M23" s="28"/>
      <c r="N23" s="28">
        <f t="shared" si="4"/>
        <v>0</v>
      </c>
    </row>
    <row r="24" spans="2:14" x14ac:dyDescent="0.35">
      <c r="B24" s="30">
        <v>0</v>
      </c>
      <c r="C24" s="18" t="s">
        <v>32</v>
      </c>
      <c r="D24" s="18">
        <v>0</v>
      </c>
      <c r="E24" s="18" t="s">
        <v>27</v>
      </c>
      <c r="F24" s="2">
        <f t="shared" si="0"/>
        <v>0</v>
      </c>
      <c r="G24" s="16">
        <f>VLOOKUP(C24,Data!$E$4:$F$200,2,0)</f>
        <v>0</v>
      </c>
      <c r="H24" s="12">
        <f t="shared" si="1"/>
        <v>0</v>
      </c>
      <c r="I24" s="12">
        <f t="shared" si="2"/>
        <v>0</v>
      </c>
      <c r="J24" s="11">
        <f t="shared" si="3"/>
        <v>0</v>
      </c>
      <c r="M24" s="28"/>
      <c r="N24" s="28">
        <f t="shared" si="4"/>
        <v>0</v>
      </c>
    </row>
    <row r="25" spans="2:14" ht="15" thickBot="1" x14ac:dyDescent="0.4">
      <c r="H25" s="7"/>
      <c r="I25" s="7"/>
      <c r="J25" s="10"/>
    </row>
    <row r="26" spans="2:14" ht="15" hidden="1" thickBot="1" x14ac:dyDescent="0.4">
      <c r="F26" t="s">
        <v>31</v>
      </c>
      <c r="H26" s="8"/>
      <c r="I26" s="7">
        <f>SUM(I9:I24)</f>
        <v>0</v>
      </c>
      <c r="J26" s="10"/>
      <c r="M26" s="28"/>
    </row>
    <row r="27" spans="2:14" ht="28.5" customHeight="1" thickBot="1" x14ac:dyDescent="0.4">
      <c r="F27" s="42" t="s">
        <v>58</v>
      </c>
      <c r="G27" s="43"/>
      <c r="H27" s="31"/>
      <c r="I27" s="33">
        <f>SUM(N9:N24)</f>
        <v>0</v>
      </c>
    </row>
    <row r="28" spans="2:14" x14ac:dyDescent="0.35">
      <c r="I28" s="10"/>
    </row>
  </sheetData>
  <mergeCells count="1">
    <mergeCell ref="F27:G27"/>
  </mergeCells>
  <conditionalFormatting sqref="J9:J24">
    <cfRule type="cellIs" dxfId="11" priority="1" operator="equal">
      <formula>5</formula>
    </cfRule>
    <cfRule type="cellIs" dxfId="10" priority="2" operator="equal">
      <formula>4</formula>
    </cfRule>
    <cfRule type="cellIs" dxfId="9" priority="3" operator="equal">
      <formula>0</formula>
    </cfRule>
    <cfRule type="cellIs" dxfId="8" priority="4" operator="lessThan">
      <formula>4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7F2E35-7502-45AE-AA5C-6524F8985B45}">
          <x14:formula1>
            <xm:f>Data!$C$4:$C$8</xm:f>
          </x14:formula1>
          <xm:sqref>E9:E24</xm:sqref>
        </x14:dataValidation>
        <x14:dataValidation type="list" allowBlank="1" showInputMessage="1" showErrorMessage="1" xr:uid="{4A1A5AD2-8209-48F3-BDAF-9B75F0068C1C}">
          <x14:formula1>
            <xm:f>Data!$E$4:$E$200</xm:f>
          </x14:formula1>
          <xm:sqref>C9:C24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14160-5AC0-4132-97DD-98A81AB3B070}">
  <dimension ref="B1:N28"/>
  <sheetViews>
    <sheetView workbookViewId="0">
      <selection activeCell="G34" sqref="G34"/>
    </sheetView>
  </sheetViews>
  <sheetFormatPr defaultRowHeight="14.5" x14ac:dyDescent="0.35"/>
  <cols>
    <col min="3" max="3" width="16.1796875" customWidth="1"/>
    <col min="14" max="14" width="0" hidden="1" customWidth="1"/>
  </cols>
  <sheetData>
    <row r="1" spans="2:14" ht="15" thickBot="1" x14ac:dyDescent="0.4"/>
    <row r="2" spans="2:14" ht="15" thickBot="1" x14ac:dyDescent="0.4">
      <c r="B2" t="s">
        <v>226</v>
      </c>
      <c r="C2" s="6"/>
      <c r="E2" s="6"/>
      <c r="G2" s="17"/>
      <c r="H2" s="4"/>
      <c r="I2" s="9"/>
      <c r="J2" s="4"/>
      <c r="K2" s="5"/>
    </row>
    <row r="3" spans="2:14" x14ac:dyDescent="0.35">
      <c r="C3" s="6"/>
      <c r="E3" s="6"/>
      <c r="G3" s="6"/>
      <c r="I3" s="10"/>
    </row>
    <row r="4" spans="2:14" x14ac:dyDescent="0.35">
      <c r="B4" t="s">
        <v>227</v>
      </c>
      <c r="C4" s="6"/>
      <c r="E4" s="6"/>
      <c r="G4" s="15">
        <f>IF(AND($I$27&lt;1000,$I$27&gt;=10),2,IF($I$27&gt;=1000,1,IF(AND($I$27&gt;=1,$I$27&lt;10),3,IF(AND($I$27&lt;1,$I$27&gt;=0.01),4,IF(AND($I$27&gt;0,$I$27&lt;0.01),5,0)))))</f>
        <v>0</v>
      </c>
      <c r="H4" s="6" t="s">
        <v>35</v>
      </c>
      <c r="I4" s="10"/>
    </row>
    <row r="5" spans="2:14" x14ac:dyDescent="0.35">
      <c r="I5" s="10"/>
    </row>
    <row r="6" spans="2:14" x14ac:dyDescent="0.35">
      <c r="C6" t="s">
        <v>14</v>
      </c>
      <c r="I6" s="10"/>
    </row>
    <row r="7" spans="2:14" x14ac:dyDescent="0.35">
      <c r="I7" s="10"/>
    </row>
    <row r="8" spans="2:14" ht="58" x14ac:dyDescent="0.35">
      <c r="B8" s="13" t="s">
        <v>60</v>
      </c>
      <c r="C8" s="13" t="s">
        <v>33</v>
      </c>
      <c r="D8" s="13" t="s">
        <v>34</v>
      </c>
      <c r="E8" s="13" t="s">
        <v>30</v>
      </c>
      <c r="F8" s="13" t="s">
        <v>24</v>
      </c>
      <c r="G8" s="13" t="s">
        <v>36</v>
      </c>
      <c r="H8" s="13" t="s">
        <v>61</v>
      </c>
      <c r="I8" s="13" t="s">
        <v>59</v>
      </c>
      <c r="J8" s="13" t="s">
        <v>62</v>
      </c>
      <c r="K8" s="14"/>
      <c r="L8" s="14"/>
      <c r="M8" s="29"/>
    </row>
    <row r="9" spans="2:14" x14ac:dyDescent="0.35">
      <c r="B9" s="30">
        <v>0</v>
      </c>
      <c r="C9" s="18" t="s">
        <v>32</v>
      </c>
      <c r="D9" s="18">
        <v>0</v>
      </c>
      <c r="E9" s="18" t="s">
        <v>28</v>
      </c>
      <c r="F9" s="2">
        <f>IF(E9="kBq",D9/1000000000,IF(E9="MBq",D9/1000000,IF(E9="GBq",D9/1000,IF(E9="TBq",D9,IF(E9="PBq",D9*1000,"error")))))</f>
        <v>0</v>
      </c>
      <c r="G9" s="16">
        <f>VLOOKUP(C9,Data!$E$4:$F$200,2,0)</f>
        <v>0</v>
      </c>
      <c r="H9" s="12">
        <f>IF(G9&gt;0,F9/G9,0)</f>
        <v>0</v>
      </c>
      <c r="I9" s="12">
        <f>H9*B9</f>
        <v>0</v>
      </c>
      <c r="J9" s="11">
        <f>IF(C9="(kies)",0,IF(AND(H9&lt;1000,H9&gt;=10),2,IF(H9&gt;=1000,1,IF(AND(H9&gt;=1,H9&lt;10),3,IF(AND(H9&lt;1,H9&gt;=0.01),4,5)))))</f>
        <v>0</v>
      </c>
      <c r="M9" s="28"/>
      <c r="N9" s="28">
        <f>IF(H9&gt;=1,I9,0)</f>
        <v>0</v>
      </c>
    </row>
    <row r="10" spans="2:14" x14ac:dyDescent="0.35">
      <c r="B10" s="30">
        <v>0</v>
      </c>
      <c r="C10" s="18" t="s">
        <v>32</v>
      </c>
      <c r="D10" s="18">
        <v>0</v>
      </c>
      <c r="E10" s="18" t="s">
        <v>27</v>
      </c>
      <c r="F10" s="2">
        <f t="shared" ref="F10:F24" si="0">IF(E10="kBq",D10/1000000000,IF(E10="MBq",D10/1000000,IF(E10="GBq",D10/1000,IF(E10="TBq",D10,IF(E10="PBq",D10*1000,"error")))))</f>
        <v>0</v>
      </c>
      <c r="G10" s="16">
        <f>VLOOKUP(C10,Data!$E$4:$F$200,2,0)</f>
        <v>0</v>
      </c>
      <c r="H10" s="12">
        <f t="shared" ref="H10:H24" si="1">IF(G10&gt;0,F10/G10,0)</f>
        <v>0</v>
      </c>
      <c r="I10" s="12">
        <f t="shared" ref="I10:I24" si="2">H10*B10</f>
        <v>0</v>
      </c>
      <c r="J10" s="11">
        <f t="shared" ref="J10:J24" si="3">IF(C10="(kies)",0,IF(AND(H10&lt;1000,H10&gt;=10),2,IF(H10&gt;=1000,1,IF(AND(H10&gt;=1,H10&lt;10),3,IF(AND(H10&lt;1,H10&gt;=0.01),4,5)))))</f>
        <v>0</v>
      </c>
      <c r="M10" s="28"/>
      <c r="N10" s="28">
        <f t="shared" ref="N10:N24" si="4">IF(H10&gt;=1,I10,0)</f>
        <v>0</v>
      </c>
    </row>
    <row r="11" spans="2:14" x14ac:dyDescent="0.35">
      <c r="B11" s="30">
        <v>0</v>
      </c>
      <c r="C11" s="18" t="s">
        <v>32</v>
      </c>
      <c r="D11" s="18">
        <v>0</v>
      </c>
      <c r="E11" s="18" t="s">
        <v>27</v>
      </c>
      <c r="F11" s="2">
        <f t="shared" si="0"/>
        <v>0</v>
      </c>
      <c r="G11" s="16">
        <f>VLOOKUP(C11,Data!$E$4:$F$200,2,0)</f>
        <v>0</v>
      </c>
      <c r="H11" s="12">
        <f t="shared" si="1"/>
        <v>0</v>
      </c>
      <c r="I11" s="12">
        <f t="shared" si="2"/>
        <v>0</v>
      </c>
      <c r="J11" s="11">
        <f t="shared" si="3"/>
        <v>0</v>
      </c>
      <c r="M11" s="28"/>
      <c r="N11" s="28">
        <f t="shared" si="4"/>
        <v>0</v>
      </c>
    </row>
    <row r="12" spans="2:14" x14ac:dyDescent="0.35">
      <c r="B12" s="30">
        <v>0</v>
      </c>
      <c r="C12" s="18" t="s">
        <v>32</v>
      </c>
      <c r="D12" s="18">
        <v>0</v>
      </c>
      <c r="E12" s="18" t="s">
        <v>27</v>
      </c>
      <c r="F12" s="2">
        <f t="shared" si="0"/>
        <v>0</v>
      </c>
      <c r="G12" s="16">
        <f>VLOOKUP(C12,Data!$E$4:$F$200,2,0)</f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M12" s="28"/>
      <c r="N12" s="28">
        <f t="shared" si="4"/>
        <v>0</v>
      </c>
    </row>
    <row r="13" spans="2:14" x14ac:dyDescent="0.35">
      <c r="B13" s="30">
        <v>0</v>
      </c>
      <c r="C13" s="18" t="s">
        <v>32</v>
      </c>
      <c r="D13" s="18">
        <v>0</v>
      </c>
      <c r="E13" s="18" t="s">
        <v>28</v>
      </c>
      <c r="F13" s="2">
        <f t="shared" si="0"/>
        <v>0</v>
      </c>
      <c r="G13" s="16">
        <f>VLOOKUP(C13,Data!$E$4:$F$200,2,0)</f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M13" s="28"/>
      <c r="N13" s="28">
        <f t="shared" si="4"/>
        <v>0</v>
      </c>
    </row>
    <row r="14" spans="2:14" x14ac:dyDescent="0.35">
      <c r="B14" s="30">
        <v>0</v>
      </c>
      <c r="C14" s="18" t="s">
        <v>32</v>
      </c>
      <c r="D14" s="18">
        <v>0</v>
      </c>
      <c r="E14" s="18" t="s">
        <v>25</v>
      </c>
      <c r="F14" s="2">
        <f t="shared" si="0"/>
        <v>0</v>
      </c>
      <c r="G14" s="16">
        <f>VLOOKUP(C14,Data!$E$4:$F$200,2,0)</f>
        <v>0</v>
      </c>
      <c r="H14" s="12">
        <f>IF(G14&gt;0,F14/G14,0)</f>
        <v>0</v>
      </c>
      <c r="I14" s="12">
        <f t="shared" si="2"/>
        <v>0</v>
      </c>
      <c r="J14" s="11">
        <f t="shared" si="3"/>
        <v>0</v>
      </c>
      <c r="M14" s="28"/>
      <c r="N14" s="28">
        <f t="shared" si="4"/>
        <v>0</v>
      </c>
    </row>
    <row r="15" spans="2:14" x14ac:dyDescent="0.35">
      <c r="B15" s="30">
        <v>0</v>
      </c>
      <c r="C15" s="18" t="s">
        <v>32</v>
      </c>
      <c r="D15" s="18">
        <v>0</v>
      </c>
      <c r="E15" s="18" t="s">
        <v>27</v>
      </c>
      <c r="F15" s="2">
        <f t="shared" si="0"/>
        <v>0</v>
      </c>
      <c r="G15" s="16">
        <f>VLOOKUP(C15,Data!$E$4:$F$200,2,0)</f>
        <v>0</v>
      </c>
      <c r="H15" s="12">
        <f t="shared" si="1"/>
        <v>0</v>
      </c>
      <c r="I15" s="12">
        <f t="shared" si="2"/>
        <v>0</v>
      </c>
      <c r="J15" s="11">
        <f t="shared" si="3"/>
        <v>0</v>
      </c>
      <c r="M15" s="28"/>
      <c r="N15" s="28">
        <f t="shared" si="4"/>
        <v>0</v>
      </c>
    </row>
    <row r="16" spans="2:14" x14ac:dyDescent="0.35">
      <c r="B16" s="30">
        <v>0</v>
      </c>
      <c r="C16" s="18" t="s">
        <v>32</v>
      </c>
      <c r="D16" s="18">
        <v>0</v>
      </c>
      <c r="E16" s="18" t="s">
        <v>27</v>
      </c>
      <c r="F16" s="2">
        <f t="shared" si="0"/>
        <v>0</v>
      </c>
      <c r="G16" s="16">
        <f>VLOOKUP(C16,Data!$E$4:$F$200,2,0)</f>
        <v>0</v>
      </c>
      <c r="H16" s="12">
        <f t="shared" si="1"/>
        <v>0</v>
      </c>
      <c r="I16" s="12">
        <f t="shared" si="2"/>
        <v>0</v>
      </c>
      <c r="J16" s="11">
        <f t="shared" si="3"/>
        <v>0</v>
      </c>
      <c r="M16" s="28"/>
      <c r="N16" s="28">
        <f t="shared" si="4"/>
        <v>0</v>
      </c>
    </row>
    <row r="17" spans="2:14" x14ac:dyDescent="0.35">
      <c r="B17" s="30">
        <v>0</v>
      </c>
      <c r="C17" s="18" t="s">
        <v>32</v>
      </c>
      <c r="D17" s="18">
        <v>0</v>
      </c>
      <c r="E17" s="18" t="s">
        <v>27</v>
      </c>
      <c r="F17" s="2">
        <f t="shared" si="0"/>
        <v>0</v>
      </c>
      <c r="G17" s="16">
        <f>VLOOKUP(C17,Data!$E$4:$F$200,2,0)</f>
        <v>0</v>
      </c>
      <c r="H17" s="12">
        <f t="shared" si="1"/>
        <v>0</v>
      </c>
      <c r="I17" s="12">
        <f t="shared" si="2"/>
        <v>0</v>
      </c>
      <c r="J17" s="11">
        <f t="shared" si="3"/>
        <v>0</v>
      </c>
      <c r="M17" s="28"/>
      <c r="N17" s="28">
        <f t="shared" si="4"/>
        <v>0</v>
      </c>
    </row>
    <row r="18" spans="2:14" x14ac:dyDescent="0.35">
      <c r="B18" s="30">
        <v>0</v>
      </c>
      <c r="C18" s="18" t="s">
        <v>32</v>
      </c>
      <c r="D18" s="18">
        <v>0</v>
      </c>
      <c r="E18" s="18" t="s">
        <v>25</v>
      </c>
      <c r="F18" s="2">
        <f t="shared" si="0"/>
        <v>0</v>
      </c>
      <c r="G18" s="16">
        <f>VLOOKUP(C18,Data!$E$4:$F$200,2,0)</f>
        <v>0</v>
      </c>
      <c r="H18" s="12">
        <f t="shared" si="1"/>
        <v>0</v>
      </c>
      <c r="I18" s="12">
        <f t="shared" si="2"/>
        <v>0</v>
      </c>
      <c r="J18" s="11">
        <f t="shared" si="3"/>
        <v>0</v>
      </c>
      <c r="M18" s="28"/>
      <c r="N18" s="28">
        <f t="shared" si="4"/>
        <v>0</v>
      </c>
    </row>
    <row r="19" spans="2:14" x14ac:dyDescent="0.35">
      <c r="B19" s="30">
        <v>0</v>
      </c>
      <c r="C19" s="18" t="s">
        <v>32</v>
      </c>
      <c r="D19" s="18">
        <v>0</v>
      </c>
      <c r="E19" s="18" t="s">
        <v>27</v>
      </c>
      <c r="F19" s="2">
        <f t="shared" si="0"/>
        <v>0</v>
      </c>
      <c r="G19" s="16">
        <f>VLOOKUP(C19,Data!$E$4:$F$200,2,0)</f>
        <v>0</v>
      </c>
      <c r="H19" s="12">
        <f t="shared" si="1"/>
        <v>0</v>
      </c>
      <c r="I19" s="12">
        <f t="shared" si="2"/>
        <v>0</v>
      </c>
      <c r="J19" s="11">
        <f t="shared" si="3"/>
        <v>0</v>
      </c>
      <c r="M19" s="28"/>
      <c r="N19" s="28">
        <f t="shared" si="4"/>
        <v>0</v>
      </c>
    </row>
    <row r="20" spans="2:14" x14ac:dyDescent="0.35">
      <c r="B20" s="30">
        <v>0</v>
      </c>
      <c r="C20" s="18" t="s">
        <v>32</v>
      </c>
      <c r="D20" s="18">
        <v>0</v>
      </c>
      <c r="E20" s="18" t="s">
        <v>27</v>
      </c>
      <c r="F20" s="2">
        <f t="shared" si="0"/>
        <v>0</v>
      </c>
      <c r="G20" s="16">
        <f>VLOOKUP(C20,Data!$E$4:$F$200,2,0)</f>
        <v>0</v>
      </c>
      <c r="H20" s="12">
        <f t="shared" si="1"/>
        <v>0</v>
      </c>
      <c r="I20" s="12">
        <f t="shared" si="2"/>
        <v>0</v>
      </c>
      <c r="J20" s="11">
        <f t="shared" si="3"/>
        <v>0</v>
      </c>
      <c r="M20" s="28"/>
      <c r="N20" s="28">
        <f t="shared" si="4"/>
        <v>0</v>
      </c>
    </row>
    <row r="21" spans="2:14" x14ac:dyDescent="0.35">
      <c r="B21" s="30">
        <v>0</v>
      </c>
      <c r="C21" s="18" t="s">
        <v>32</v>
      </c>
      <c r="D21" s="18">
        <v>0</v>
      </c>
      <c r="E21" s="18" t="s">
        <v>27</v>
      </c>
      <c r="F21" s="2">
        <f t="shared" si="0"/>
        <v>0</v>
      </c>
      <c r="G21" s="16">
        <f>VLOOKUP(C21,Data!$E$4:$F$200,2,0)</f>
        <v>0</v>
      </c>
      <c r="H21" s="12">
        <f t="shared" si="1"/>
        <v>0</v>
      </c>
      <c r="I21" s="12">
        <f t="shared" si="2"/>
        <v>0</v>
      </c>
      <c r="J21" s="11">
        <f t="shared" si="3"/>
        <v>0</v>
      </c>
      <c r="M21" s="28"/>
      <c r="N21" s="28">
        <f t="shared" si="4"/>
        <v>0</v>
      </c>
    </row>
    <row r="22" spans="2:14" x14ac:dyDescent="0.35">
      <c r="B22" s="30">
        <v>0</v>
      </c>
      <c r="C22" s="18" t="s">
        <v>32</v>
      </c>
      <c r="D22" s="18">
        <v>0</v>
      </c>
      <c r="E22" s="18" t="s">
        <v>27</v>
      </c>
      <c r="F22" s="2">
        <f t="shared" si="0"/>
        <v>0</v>
      </c>
      <c r="G22" s="16">
        <f>VLOOKUP(C22,Data!$E$4:$F$200,2,0)</f>
        <v>0</v>
      </c>
      <c r="H22" s="12">
        <f t="shared" si="1"/>
        <v>0</v>
      </c>
      <c r="I22" s="12">
        <f t="shared" si="2"/>
        <v>0</v>
      </c>
      <c r="J22" s="11">
        <f t="shared" si="3"/>
        <v>0</v>
      </c>
      <c r="M22" s="28"/>
      <c r="N22" s="28">
        <f t="shared" si="4"/>
        <v>0</v>
      </c>
    </row>
    <row r="23" spans="2:14" x14ac:dyDescent="0.35">
      <c r="B23" s="30">
        <v>6</v>
      </c>
      <c r="C23" s="18" t="s">
        <v>32</v>
      </c>
      <c r="D23" s="18">
        <v>0</v>
      </c>
      <c r="E23" s="18" t="s">
        <v>27</v>
      </c>
      <c r="F23" s="2">
        <f t="shared" si="0"/>
        <v>0</v>
      </c>
      <c r="G23" s="16">
        <f>VLOOKUP(C23,Data!$E$4:$F$200,2,0)</f>
        <v>0</v>
      </c>
      <c r="H23" s="12">
        <f t="shared" si="1"/>
        <v>0</v>
      </c>
      <c r="I23" s="12">
        <f t="shared" si="2"/>
        <v>0</v>
      </c>
      <c r="J23" s="11">
        <f t="shared" si="3"/>
        <v>0</v>
      </c>
      <c r="M23" s="28"/>
      <c r="N23" s="28">
        <f t="shared" si="4"/>
        <v>0</v>
      </c>
    </row>
    <row r="24" spans="2:14" x14ac:dyDescent="0.35">
      <c r="B24" s="30">
        <v>0</v>
      </c>
      <c r="C24" s="18" t="s">
        <v>32</v>
      </c>
      <c r="D24" s="18">
        <v>0</v>
      </c>
      <c r="E24" s="18" t="s">
        <v>27</v>
      </c>
      <c r="F24" s="2">
        <f t="shared" si="0"/>
        <v>0</v>
      </c>
      <c r="G24" s="16">
        <f>VLOOKUP(C24,Data!$E$4:$F$200,2,0)</f>
        <v>0</v>
      </c>
      <c r="H24" s="12">
        <f t="shared" si="1"/>
        <v>0</v>
      </c>
      <c r="I24" s="12">
        <f t="shared" si="2"/>
        <v>0</v>
      </c>
      <c r="J24" s="11">
        <f t="shared" si="3"/>
        <v>0</v>
      </c>
      <c r="M24" s="28"/>
      <c r="N24" s="28">
        <f t="shared" si="4"/>
        <v>0</v>
      </c>
    </row>
    <row r="25" spans="2:14" ht="15" thickBot="1" x14ac:dyDescent="0.4">
      <c r="H25" s="7"/>
      <c r="I25" s="7"/>
      <c r="J25" s="10"/>
    </row>
    <row r="26" spans="2:14" ht="15" hidden="1" thickBot="1" x14ac:dyDescent="0.4">
      <c r="F26" t="s">
        <v>31</v>
      </c>
      <c r="H26" s="8"/>
      <c r="I26" s="7">
        <f>SUM(I9:I24)</f>
        <v>0</v>
      </c>
      <c r="J26" s="10"/>
      <c r="M26" s="28"/>
    </row>
    <row r="27" spans="2:14" ht="29.5" customHeight="1" thickBot="1" x14ac:dyDescent="0.4">
      <c r="F27" s="42" t="s">
        <v>58</v>
      </c>
      <c r="G27" s="43"/>
      <c r="H27" s="31"/>
      <c r="I27" s="33">
        <f>SUM(N9:N24)</f>
        <v>0</v>
      </c>
    </row>
    <row r="28" spans="2:14" x14ac:dyDescent="0.35">
      <c r="I28" s="10"/>
    </row>
  </sheetData>
  <mergeCells count="1">
    <mergeCell ref="F27:G27"/>
  </mergeCells>
  <conditionalFormatting sqref="J9:J24">
    <cfRule type="cellIs" dxfId="7" priority="1" operator="equal">
      <formula>5</formula>
    </cfRule>
    <cfRule type="cellIs" dxfId="6" priority="2" operator="equal">
      <formula>4</formula>
    </cfRule>
    <cfRule type="cellIs" dxfId="5" priority="3" operator="equal">
      <formula>0</formula>
    </cfRule>
    <cfRule type="cellIs" dxfId="4" priority="4" operator="lessThan">
      <formula>4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D0A132B-DEDA-4BDF-9FCA-298D46012B28}">
          <x14:formula1>
            <xm:f>Data!$C$4:$C$8</xm:f>
          </x14:formula1>
          <xm:sqref>E9:E24</xm:sqref>
        </x14:dataValidation>
        <x14:dataValidation type="list" allowBlank="1" showInputMessage="1" showErrorMessage="1" xr:uid="{9B3085EF-B991-4204-AE48-8CFDD10CBF1F}">
          <x14:formula1>
            <xm:f>Data!$E$4:$E$200</xm:f>
          </x14:formula1>
          <xm:sqref>C9:C24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8D392-3FF9-4F40-8BBB-030C3A713322}">
  <dimension ref="B1:N28"/>
  <sheetViews>
    <sheetView workbookViewId="0">
      <selection activeCell="G30" sqref="G30"/>
    </sheetView>
  </sheetViews>
  <sheetFormatPr defaultRowHeight="14.5" x14ac:dyDescent="0.35"/>
  <cols>
    <col min="3" max="3" width="16.54296875" customWidth="1"/>
    <col min="14" max="14" width="0" hidden="1" customWidth="1"/>
  </cols>
  <sheetData>
    <row r="1" spans="2:14" ht="15" thickBot="1" x14ac:dyDescent="0.4"/>
    <row r="2" spans="2:14" ht="15" thickBot="1" x14ac:dyDescent="0.4">
      <c r="B2" t="s">
        <v>226</v>
      </c>
      <c r="C2" s="6"/>
      <c r="E2" s="6"/>
      <c r="G2" s="17"/>
      <c r="H2" s="4"/>
      <c r="I2" s="9"/>
      <c r="J2" s="4"/>
      <c r="K2" s="5"/>
    </row>
    <row r="3" spans="2:14" x14ac:dyDescent="0.35">
      <c r="C3" s="6"/>
      <c r="E3" s="6"/>
      <c r="G3" s="6"/>
      <c r="I3" s="10"/>
    </row>
    <row r="4" spans="2:14" x14ac:dyDescent="0.35">
      <c r="B4" t="s">
        <v>227</v>
      </c>
      <c r="C4" s="6"/>
      <c r="E4" s="6"/>
      <c r="G4" s="15">
        <f>IF(AND($I$27&lt;1000,$I$27&gt;=10),2,IF($I$27&gt;=1000,1,IF(AND($I$27&gt;=1,$I$27&lt;10),3,IF(AND($I$27&lt;1,$I$27&gt;=0.01),4,IF(AND($I$27&gt;0,$I$27&lt;0.01),5,0)))))</f>
        <v>0</v>
      </c>
      <c r="H4" s="6" t="s">
        <v>35</v>
      </c>
      <c r="I4" s="10"/>
    </row>
    <row r="5" spans="2:14" x14ac:dyDescent="0.35">
      <c r="I5" s="10"/>
    </row>
    <row r="6" spans="2:14" x14ac:dyDescent="0.35">
      <c r="C6" t="s">
        <v>14</v>
      </c>
      <c r="I6" s="10"/>
    </row>
    <row r="7" spans="2:14" x14ac:dyDescent="0.35">
      <c r="I7" s="10"/>
    </row>
    <row r="8" spans="2:14" ht="58" x14ac:dyDescent="0.35">
      <c r="B8" s="13" t="s">
        <v>60</v>
      </c>
      <c r="C8" s="13" t="s">
        <v>33</v>
      </c>
      <c r="D8" s="13" t="s">
        <v>34</v>
      </c>
      <c r="E8" s="13" t="s">
        <v>30</v>
      </c>
      <c r="F8" s="13" t="s">
        <v>24</v>
      </c>
      <c r="G8" s="13" t="s">
        <v>36</v>
      </c>
      <c r="H8" s="13" t="s">
        <v>61</v>
      </c>
      <c r="I8" s="13" t="s">
        <v>59</v>
      </c>
      <c r="J8" s="13" t="s">
        <v>62</v>
      </c>
      <c r="K8" s="14"/>
      <c r="L8" s="14"/>
      <c r="M8" s="29"/>
    </row>
    <row r="9" spans="2:14" x14ac:dyDescent="0.35">
      <c r="B9" s="30">
        <v>0</v>
      </c>
      <c r="C9" s="18" t="s">
        <v>118</v>
      </c>
      <c r="D9" s="18">
        <v>0</v>
      </c>
      <c r="E9" s="18" t="s">
        <v>28</v>
      </c>
      <c r="F9" s="2">
        <f>IF(E9="kBq",D9/1000000000,IF(E9="MBq",D9/1000000,IF(E9="GBq",D9/1000,IF(E9="TBq",D9,IF(E9="PBq",D9*1000,"error")))))</f>
        <v>0</v>
      </c>
      <c r="G9" s="16">
        <f>VLOOKUP(C9,Data!$E$4:$F$200,2,0)</f>
        <v>0.1</v>
      </c>
      <c r="H9" s="12">
        <f>IF(G9&gt;0,F9/G9,0)</f>
        <v>0</v>
      </c>
      <c r="I9" s="12">
        <f>H9*B9</f>
        <v>0</v>
      </c>
      <c r="J9" s="11">
        <f>IF(C9="(kies)",0,IF(AND(H9&lt;1000,H9&gt;=10),2,IF(H9&gt;=1000,1,IF(AND(H9&gt;=1,H9&lt;10),3,IF(AND(H9&lt;1,H9&gt;=0.01),4,5)))))</f>
        <v>5</v>
      </c>
      <c r="M9" s="28"/>
      <c r="N9" s="28">
        <f>IF(H9&gt;=1,I9,0)</f>
        <v>0</v>
      </c>
    </row>
    <row r="10" spans="2:14" x14ac:dyDescent="0.35">
      <c r="B10" s="30">
        <v>0</v>
      </c>
      <c r="C10" s="18" t="s">
        <v>32</v>
      </c>
      <c r="D10" s="18">
        <v>0</v>
      </c>
      <c r="E10" s="18" t="s">
        <v>27</v>
      </c>
      <c r="F10" s="2">
        <f t="shared" ref="F10:F24" si="0">IF(E10="kBq",D10/1000000000,IF(E10="MBq",D10/1000000,IF(E10="GBq",D10/1000,IF(E10="TBq",D10,IF(E10="PBq",D10*1000,"error")))))</f>
        <v>0</v>
      </c>
      <c r="G10" s="16">
        <f>VLOOKUP(C10,Data!$E$4:$F$200,2,0)</f>
        <v>0</v>
      </c>
      <c r="H10" s="12">
        <f t="shared" ref="H10:H24" si="1">IF(G10&gt;0,F10/G10,0)</f>
        <v>0</v>
      </c>
      <c r="I10" s="12">
        <f t="shared" ref="I10:I24" si="2">H10*B10</f>
        <v>0</v>
      </c>
      <c r="J10" s="11">
        <f t="shared" ref="J10:J24" si="3">IF(C10="(kies)",0,IF(AND(H10&lt;1000,H10&gt;=10),2,IF(H10&gt;=1000,1,IF(AND(H10&gt;=1,H10&lt;10),3,IF(AND(H10&lt;1,H10&gt;=0.01),4,5)))))</f>
        <v>0</v>
      </c>
      <c r="M10" s="28"/>
      <c r="N10" s="28">
        <f t="shared" ref="N10:N24" si="4">IF(H10&gt;=1,I10,0)</f>
        <v>0</v>
      </c>
    </row>
    <row r="11" spans="2:14" x14ac:dyDescent="0.35">
      <c r="B11" s="30">
        <v>0</v>
      </c>
      <c r="C11" s="18" t="s">
        <v>32</v>
      </c>
      <c r="D11" s="18">
        <v>0</v>
      </c>
      <c r="E11" s="18" t="s">
        <v>27</v>
      </c>
      <c r="F11" s="2">
        <f t="shared" si="0"/>
        <v>0</v>
      </c>
      <c r="G11" s="16">
        <f>VLOOKUP(C11,Data!$E$4:$F$200,2,0)</f>
        <v>0</v>
      </c>
      <c r="H11" s="12">
        <f t="shared" si="1"/>
        <v>0</v>
      </c>
      <c r="I11" s="12">
        <f t="shared" si="2"/>
        <v>0</v>
      </c>
      <c r="J11" s="11">
        <f t="shared" si="3"/>
        <v>0</v>
      </c>
      <c r="M11" s="28"/>
      <c r="N11" s="28">
        <f t="shared" si="4"/>
        <v>0</v>
      </c>
    </row>
    <row r="12" spans="2:14" x14ac:dyDescent="0.35">
      <c r="B12" s="30">
        <v>0</v>
      </c>
      <c r="C12" s="18" t="s">
        <v>32</v>
      </c>
      <c r="D12" s="18">
        <v>0</v>
      </c>
      <c r="E12" s="18" t="s">
        <v>27</v>
      </c>
      <c r="F12" s="2">
        <f t="shared" si="0"/>
        <v>0</v>
      </c>
      <c r="G12" s="16">
        <f>VLOOKUP(C12,Data!$E$4:$F$200,2,0)</f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M12" s="28"/>
      <c r="N12" s="28">
        <f t="shared" si="4"/>
        <v>0</v>
      </c>
    </row>
    <row r="13" spans="2:14" x14ac:dyDescent="0.35">
      <c r="B13" s="30">
        <v>0</v>
      </c>
      <c r="C13" s="18" t="s">
        <v>32</v>
      </c>
      <c r="D13" s="18">
        <v>0</v>
      </c>
      <c r="E13" s="18" t="s">
        <v>28</v>
      </c>
      <c r="F13" s="2">
        <f t="shared" si="0"/>
        <v>0</v>
      </c>
      <c r="G13" s="16">
        <f>VLOOKUP(C13,Data!$E$4:$F$200,2,0)</f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M13" s="28"/>
      <c r="N13" s="28">
        <f t="shared" si="4"/>
        <v>0</v>
      </c>
    </row>
    <row r="14" spans="2:14" x14ac:dyDescent="0.35">
      <c r="B14" s="30">
        <v>0</v>
      </c>
      <c r="C14" s="18" t="s">
        <v>32</v>
      </c>
      <c r="D14" s="18">
        <v>0</v>
      </c>
      <c r="E14" s="18" t="s">
        <v>25</v>
      </c>
      <c r="F14" s="2">
        <f t="shared" si="0"/>
        <v>0</v>
      </c>
      <c r="G14" s="16">
        <f>VLOOKUP(C14,Data!$E$4:$F$200,2,0)</f>
        <v>0</v>
      </c>
      <c r="H14" s="12">
        <f>IF(G14&gt;0,F14/G14,0)</f>
        <v>0</v>
      </c>
      <c r="I14" s="12">
        <f t="shared" si="2"/>
        <v>0</v>
      </c>
      <c r="J14" s="11">
        <f t="shared" si="3"/>
        <v>0</v>
      </c>
      <c r="M14" s="28"/>
      <c r="N14" s="28">
        <f t="shared" si="4"/>
        <v>0</v>
      </c>
    </row>
    <row r="15" spans="2:14" x14ac:dyDescent="0.35">
      <c r="B15" s="30">
        <v>0</v>
      </c>
      <c r="C15" s="18" t="s">
        <v>32</v>
      </c>
      <c r="D15" s="18">
        <v>0</v>
      </c>
      <c r="E15" s="18" t="s">
        <v>27</v>
      </c>
      <c r="F15" s="2">
        <f t="shared" si="0"/>
        <v>0</v>
      </c>
      <c r="G15" s="16">
        <f>VLOOKUP(C15,Data!$E$4:$F$200,2,0)</f>
        <v>0</v>
      </c>
      <c r="H15" s="12">
        <f t="shared" si="1"/>
        <v>0</v>
      </c>
      <c r="I15" s="12">
        <f t="shared" si="2"/>
        <v>0</v>
      </c>
      <c r="J15" s="11">
        <f t="shared" si="3"/>
        <v>0</v>
      </c>
      <c r="M15" s="28"/>
      <c r="N15" s="28">
        <f t="shared" si="4"/>
        <v>0</v>
      </c>
    </row>
    <row r="16" spans="2:14" x14ac:dyDescent="0.35">
      <c r="B16" s="30">
        <v>0</v>
      </c>
      <c r="C16" s="18" t="s">
        <v>32</v>
      </c>
      <c r="D16" s="18">
        <v>0</v>
      </c>
      <c r="E16" s="18" t="s">
        <v>27</v>
      </c>
      <c r="F16" s="2">
        <f t="shared" si="0"/>
        <v>0</v>
      </c>
      <c r="G16" s="16">
        <f>VLOOKUP(C16,Data!$E$4:$F$200,2,0)</f>
        <v>0</v>
      </c>
      <c r="H16" s="12">
        <f t="shared" si="1"/>
        <v>0</v>
      </c>
      <c r="I16" s="12">
        <f t="shared" si="2"/>
        <v>0</v>
      </c>
      <c r="J16" s="11">
        <f t="shared" si="3"/>
        <v>0</v>
      </c>
      <c r="M16" s="28"/>
      <c r="N16" s="28">
        <f t="shared" si="4"/>
        <v>0</v>
      </c>
    </row>
    <row r="17" spans="2:14" x14ac:dyDescent="0.35">
      <c r="B17" s="30">
        <v>0</v>
      </c>
      <c r="C17" s="18" t="s">
        <v>32</v>
      </c>
      <c r="D17" s="18">
        <v>0</v>
      </c>
      <c r="E17" s="18" t="s">
        <v>27</v>
      </c>
      <c r="F17" s="2">
        <f t="shared" si="0"/>
        <v>0</v>
      </c>
      <c r="G17" s="16">
        <f>VLOOKUP(C17,Data!$E$4:$F$200,2,0)</f>
        <v>0</v>
      </c>
      <c r="H17" s="12">
        <f t="shared" si="1"/>
        <v>0</v>
      </c>
      <c r="I17" s="12">
        <f t="shared" si="2"/>
        <v>0</v>
      </c>
      <c r="J17" s="11">
        <f t="shared" si="3"/>
        <v>0</v>
      </c>
      <c r="M17" s="28"/>
      <c r="N17" s="28">
        <f t="shared" si="4"/>
        <v>0</v>
      </c>
    </row>
    <row r="18" spans="2:14" x14ac:dyDescent="0.35">
      <c r="B18" s="30">
        <v>0</v>
      </c>
      <c r="C18" s="18" t="s">
        <v>32</v>
      </c>
      <c r="D18" s="18">
        <v>0</v>
      </c>
      <c r="E18" s="18" t="s">
        <v>25</v>
      </c>
      <c r="F18" s="2">
        <f t="shared" si="0"/>
        <v>0</v>
      </c>
      <c r="G18" s="16">
        <f>VLOOKUP(C18,Data!$E$4:$F$200,2,0)</f>
        <v>0</v>
      </c>
      <c r="H18" s="12">
        <f t="shared" si="1"/>
        <v>0</v>
      </c>
      <c r="I18" s="12">
        <f t="shared" si="2"/>
        <v>0</v>
      </c>
      <c r="J18" s="11">
        <f t="shared" si="3"/>
        <v>0</v>
      </c>
      <c r="M18" s="28"/>
      <c r="N18" s="28">
        <f t="shared" si="4"/>
        <v>0</v>
      </c>
    </row>
    <row r="19" spans="2:14" x14ac:dyDescent="0.35">
      <c r="B19" s="30">
        <v>0</v>
      </c>
      <c r="C19" s="18" t="s">
        <v>32</v>
      </c>
      <c r="D19" s="18">
        <v>0</v>
      </c>
      <c r="E19" s="18" t="s">
        <v>27</v>
      </c>
      <c r="F19" s="2">
        <f t="shared" si="0"/>
        <v>0</v>
      </c>
      <c r="G19" s="16">
        <f>VLOOKUP(C19,Data!$E$4:$F$200,2,0)</f>
        <v>0</v>
      </c>
      <c r="H19" s="12">
        <f t="shared" si="1"/>
        <v>0</v>
      </c>
      <c r="I19" s="12">
        <f t="shared" si="2"/>
        <v>0</v>
      </c>
      <c r="J19" s="11">
        <f t="shared" si="3"/>
        <v>0</v>
      </c>
      <c r="M19" s="28"/>
      <c r="N19" s="28">
        <f t="shared" si="4"/>
        <v>0</v>
      </c>
    </row>
    <row r="20" spans="2:14" x14ac:dyDescent="0.35">
      <c r="B20" s="30">
        <v>0</v>
      </c>
      <c r="C20" s="18" t="s">
        <v>32</v>
      </c>
      <c r="D20" s="18">
        <v>0</v>
      </c>
      <c r="E20" s="18" t="s">
        <v>27</v>
      </c>
      <c r="F20" s="2">
        <f t="shared" si="0"/>
        <v>0</v>
      </c>
      <c r="G20" s="16">
        <f>VLOOKUP(C20,Data!$E$4:$F$200,2,0)</f>
        <v>0</v>
      </c>
      <c r="H20" s="12">
        <f t="shared" si="1"/>
        <v>0</v>
      </c>
      <c r="I20" s="12">
        <f t="shared" si="2"/>
        <v>0</v>
      </c>
      <c r="J20" s="11">
        <f t="shared" si="3"/>
        <v>0</v>
      </c>
      <c r="M20" s="28"/>
      <c r="N20" s="28">
        <f t="shared" si="4"/>
        <v>0</v>
      </c>
    </row>
    <row r="21" spans="2:14" x14ac:dyDescent="0.35">
      <c r="B21" s="30">
        <v>0</v>
      </c>
      <c r="C21" s="18" t="s">
        <v>32</v>
      </c>
      <c r="D21" s="18">
        <v>0</v>
      </c>
      <c r="E21" s="18" t="s">
        <v>27</v>
      </c>
      <c r="F21" s="2">
        <f t="shared" si="0"/>
        <v>0</v>
      </c>
      <c r="G21" s="16">
        <f>VLOOKUP(C21,Data!$E$4:$F$200,2,0)</f>
        <v>0</v>
      </c>
      <c r="H21" s="12">
        <f t="shared" si="1"/>
        <v>0</v>
      </c>
      <c r="I21" s="12">
        <f t="shared" si="2"/>
        <v>0</v>
      </c>
      <c r="J21" s="11">
        <f t="shared" si="3"/>
        <v>0</v>
      </c>
      <c r="M21" s="28"/>
      <c r="N21" s="28">
        <f t="shared" si="4"/>
        <v>0</v>
      </c>
    </row>
    <row r="22" spans="2:14" x14ac:dyDescent="0.35">
      <c r="B22" s="30">
        <v>0</v>
      </c>
      <c r="C22" s="18" t="s">
        <v>32</v>
      </c>
      <c r="D22" s="18">
        <v>0</v>
      </c>
      <c r="E22" s="18" t="s">
        <v>27</v>
      </c>
      <c r="F22" s="2">
        <f t="shared" si="0"/>
        <v>0</v>
      </c>
      <c r="G22" s="16">
        <f>VLOOKUP(C22,Data!$E$4:$F$200,2,0)</f>
        <v>0</v>
      </c>
      <c r="H22" s="12">
        <f t="shared" si="1"/>
        <v>0</v>
      </c>
      <c r="I22" s="12">
        <f t="shared" si="2"/>
        <v>0</v>
      </c>
      <c r="J22" s="11">
        <f t="shared" si="3"/>
        <v>0</v>
      </c>
      <c r="M22" s="28"/>
      <c r="N22" s="28">
        <f t="shared" si="4"/>
        <v>0</v>
      </c>
    </row>
    <row r="23" spans="2:14" x14ac:dyDescent="0.35">
      <c r="B23" s="30">
        <v>6</v>
      </c>
      <c r="C23" s="18" t="s">
        <v>32</v>
      </c>
      <c r="D23" s="18">
        <v>0</v>
      </c>
      <c r="E23" s="18" t="s">
        <v>27</v>
      </c>
      <c r="F23" s="2">
        <f t="shared" si="0"/>
        <v>0</v>
      </c>
      <c r="G23" s="16">
        <f>VLOOKUP(C23,Data!$E$4:$F$200,2,0)</f>
        <v>0</v>
      </c>
      <c r="H23" s="12">
        <f t="shared" si="1"/>
        <v>0</v>
      </c>
      <c r="I23" s="12">
        <f t="shared" si="2"/>
        <v>0</v>
      </c>
      <c r="J23" s="11">
        <f t="shared" si="3"/>
        <v>0</v>
      </c>
      <c r="M23" s="28"/>
      <c r="N23" s="28">
        <f t="shared" si="4"/>
        <v>0</v>
      </c>
    </row>
    <row r="24" spans="2:14" x14ac:dyDescent="0.35">
      <c r="B24" s="30">
        <v>0</v>
      </c>
      <c r="C24" s="18" t="s">
        <v>32</v>
      </c>
      <c r="D24" s="18">
        <v>0</v>
      </c>
      <c r="E24" s="18" t="s">
        <v>27</v>
      </c>
      <c r="F24" s="2">
        <f t="shared" si="0"/>
        <v>0</v>
      </c>
      <c r="G24" s="16">
        <f>VLOOKUP(C24,Data!$E$4:$F$200,2,0)</f>
        <v>0</v>
      </c>
      <c r="H24" s="12">
        <f t="shared" si="1"/>
        <v>0</v>
      </c>
      <c r="I24" s="12">
        <f t="shared" si="2"/>
        <v>0</v>
      </c>
      <c r="J24" s="11">
        <f t="shared" si="3"/>
        <v>0</v>
      </c>
      <c r="M24" s="28"/>
      <c r="N24" s="28">
        <f t="shared" si="4"/>
        <v>0</v>
      </c>
    </row>
    <row r="25" spans="2:14" ht="15" thickBot="1" x14ac:dyDescent="0.4">
      <c r="H25" s="7"/>
      <c r="I25" s="7"/>
      <c r="J25" s="10"/>
    </row>
    <row r="26" spans="2:14" ht="15" hidden="1" thickBot="1" x14ac:dyDescent="0.4">
      <c r="F26" t="s">
        <v>31</v>
      </c>
      <c r="H26" s="8"/>
      <c r="I26" s="7">
        <f>SUM(I9:I24)</f>
        <v>0</v>
      </c>
      <c r="J26" s="10"/>
      <c r="M26" s="28"/>
    </row>
    <row r="27" spans="2:14" ht="29.5" customHeight="1" thickBot="1" x14ac:dyDescent="0.4">
      <c r="F27" s="42" t="s">
        <v>58</v>
      </c>
      <c r="G27" s="43"/>
      <c r="H27" s="31"/>
      <c r="I27" s="33">
        <f>SUM(N9:N24)</f>
        <v>0</v>
      </c>
    </row>
    <row r="28" spans="2:14" x14ac:dyDescent="0.35">
      <c r="I28" s="10"/>
    </row>
  </sheetData>
  <mergeCells count="1">
    <mergeCell ref="F27:G27"/>
  </mergeCells>
  <conditionalFormatting sqref="J9:J24">
    <cfRule type="cellIs" dxfId="3" priority="1" operator="equal">
      <formula>5</formula>
    </cfRule>
    <cfRule type="cellIs" dxfId="2" priority="2" operator="equal">
      <formula>4</formula>
    </cfRule>
    <cfRule type="cellIs" dxfId="1" priority="3" operator="equal">
      <formula>0</formula>
    </cfRule>
    <cfRule type="cellIs" dxfId="0" priority="4" operator="lessThan">
      <formula>4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CE303C-8EDE-44B7-A07A-A62175658E5D}">
          <x14:formula1>
            <xm:f>Data!$C$4:$C$8</xm:f>
          </x14:formula1>
          <xm:sqref>E9:E24</xm:sqref>
        </x14:dataValidation>
        <x14:dataValidation type="list" allowBlank="1" showInputMessage="1" showErrorMessage="1" xr:uid="{DFE3FA12-8155-41EF-A554-773B8A420DB4}">
          <x14:formula1>
            <xm:f>Data!$E$4:$E$200</xm:f>
          </x14:formula1>
          <xm:sqref>C9:C24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gency Document" ma:contentTypeID="0x010100EB101E6121409E4E9E0DB97D73DD743D001CA6B8219646FB4B9B9418811AA44597" ma:contentTypeVersion="27" ma:contentTypeDescription="" ma:contentTypeScope="" ma:versionID="3a93cffad339c0b56676153f4570f27e">
  <xsd:schema xmlns:xsd="http://www.w3.org/2001/XMLSchema" xmlns:xs="http://www.w3.org/2001/XMLSchema" xmlns:p="http://schemas.microsoft.com/office/2006/metadata/properties" xmlns:ns1="http://schemas.microsoft.com/sharepoint/v3" xmlns:ns2="2a7a3ef2-f03b-4b5a-909f-b17eb7155008" targetNamespace="http://schemas.microsoft.com/office/2006/metadata/properties" ma:root="true" ma:fieldsID="baa8fe5081af72c60e2720d7a6a582df" ns1:_="" ns2:_="">
    <xsd:import namespace="http://schemas.microsoft.com/sharepoint/v3"/>
    <xsd:import namespace="2a7a3ef2-f03b-4b5a-909f-b17eb7155008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_dlc_DocId" minOccurs="0"/>
                <xsd:element ref="ns2:adf4fe3c25fa42ed831227357618e3b0" minOccurs="0"/>
                <xsd:element ref="ns2:_dlc_DocIdUrl" minOccurs="0"/>
                <xsd:element ref="ns2:m1f9105012f746be86e0eeed50b8059f" minOccurs="0"/>
                <xsd:element ref="ns2:_dlc_DocIdPersistId" minOccurs="0"/>
                <xsd:element ref="ns2:fca67e54f7f048c8836b3807546d050a" minOccurs="0"/>
                <xsd:element ref="ns2:TaxCatchAllLabel" minOccurs="0"/>
                <xsd:element ref="ns2:h3b06de2462a47c08af4973d8811c24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a3ef2-f03b-4b5a-909f-b17eb7155008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FR-NL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 ma:readOnly="false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Visio"/>
          <xsd:enumeration value="PDF"/>
          <xsd:enumeration value="Mail"/>
          <xsd:enumeration value="Text"/>
          <xsd:enumeration value="Picture"/>
          <xsd:enumeration value="Tiff"/>
          <xsd:enumeration value="Webpage"/>
          <xsd:enumeration value="XML"/>
        </xsd:restriction>
      </xsd:simpleType>
    </xsd:element>
    <xsd:element name="Document_x0020_Status" ma:index="11" nillable="true" ma:displayName="Document Status" ma:format="Dropdown" ma:internalName="Document_x0020_Status" ma:readOnly="false">
      <xsd:simpleType>
        <xsd:restriction base="dms:Choice">
          <xsd:enumeration value="Abrogate Document"/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internalName="Send_x0020_Date" ma:readOnly="false">
      <xsd:simpleType>
        <xsd:restriction base="dms:DateTime"/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adf4fe3c25fa42ed831227357618e3b0" ma:index="21" nillable="true" ma:taxonomy="true" ma:internalName="adf4fe3c25fa42ed831227357618e3b0" ma:taxonomyFieldName="Agency_x0020_Activity" ma:displayName="Agency Activity" ma:readOnly="false" ma:fieldId="{adf4fe3c-25fa-42ed-8312-27357618e3b0}" ma:sspId="f23ee07e-44a3-44b6-9669-1f0241a5eb19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1f9105012f746be86e0eeed50b8059f" ma:index="24" nillable="true" ma:taxonomy="true" ma:internalName="m1f9105012f746be86e0eeed50b8059f" ma:taxonomyFieldName="Generic_x0020_Document_x0020_Format" ma:displayName="Generic Document Format" ma:readOnly="false" ma:fieldId="{61f91050-12f7-46be-86e0-eeed50b8059f}" ma:sspId="f23ee07e-44a3-44b6-9669-1f0241a5eb19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_dlc_DocIdPersistId" ma:index="25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fca67e54f7f048c8836b3807546d050a" ma:index="26" nillable="true" ma:taxonomy="true" ma:internalName="fca67e54f7f048c8836b3807546d050a" ma:taxonomyFieldName="Service1" ma:displayName="Service" ma:readOnly="false" ma:fieldId="{fca67e54-f7f0-48c8-836b-3807546d050a}" ma:sspId="f23ee07e-44a3-44b6-9669-1f0241a5eb19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hidden="true" ma:list="{eb80fafe-8c54-4f0c-a75b-0e60fb8a5d2f}" ma:internalName="TaxCatchAllLabel" ma:readOnly="true" ma:showField="CatchAllDataLabel" ma:web="2a7a3ef2-f03b-4b5a-909f-b17eb71550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3b06de2462a47c08af4973d8811c24d" ma:index="28" nillable="true" ma:taxonomy="true" ma:internalName="h3b06de2462a47c08af4973d8811c24d" ma:taxonomyFieldName="Document_x0020_Source" ma:displayName="Document Source" ma:readOnly="false" ma:fieldId="{13b06de2-462a-47c0-8af4-973d8811c24d}" ma:sspId="f23ee07e-44a3-44b6-9669-1f0241a5eb19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eb80fafe-8c54-4f0c-a75b-0e60fb8a5d2f}" ma:internalName="TaxCatchAll" ma:readOnly="false" ma:showField="CatchAllData" ma:web="2a7a3ef2-f03b-4b5a-909f-b17eb71550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7a3ef2-f03b-4b5a-909f-b17eb7155008">PMOS-1420893421-148</_dlc_DocId>
    <_dlc_DocIdUrl xmlns="2a7a3ef2-f03b-4b5a-909f-b17eb7155008">
      <Url>https://spsportal.fanc.be/sites/PMO/PR1138/_layouts/15/DocIdRedir.aspx?ID=PMOS-1420893421-148</Url>
      <Description>PMOS-1420893421-148</Description>
    </_dlc_DocIdUrl>
    <h3b06de2462a47c08af4973d8811c24d xmlns="2a7a3ef2-f03b-4b5a-909f-b17eb7155008">
      <Terms xmlns="http://schemas.microsoft.com/office/infopath/2007/PartnerControls"/>
    </h3b06de2462a47c08af4973d8811c24d>
    <m1f9105012f746be86e0eeed50b8059f xmlns="2a7a3ef2-f03b-4b5a-909f-b17eb7155008">
      <Terms xmlns="http://schemas.microsoft.com/office/infopath/2007/PartnerControls"/>
    </m1f9105012f746be86e0eeed50b8059f>
    <_dlc_DocIdPersistId xmlns="2a7a3ef2-f03b-4b5a-909f-b17eb7155008" xsi:nil="true"/>
    <TaxCatchAll xmlns="2a7a3ef2-f03b-4b5a-909f-b17eb7155008"/>
    <adf4fe3c25fa42ed831227357618e3b0 xmlns="2a7a3ef2-f03b-4b5a-909f-b17eb7155008">
      <Terms xmlns="http://schemas.microsoft.com/office/infopath/2007/PartnerControls"/>
    </adf4fe3c25fa42ed831227357618e3b0>
    <Document_x0020_Author xmlns="2a7a3ef2-f03b-4b5a-909f-b17eb7155008">DE DECKER Lien</Document_x0020_Author>
    <Document_x0020_Distribution xmlns="2a7a3ef2-f03b-4b5a-909f-b17eb7155008" xsi:nil="true"/>
    <Document_x0020_File_x0020_Format xmlns="2a7a3ef2-f03b-4b5a-909f-b17eb7155008" xsi:nil="true"/>
    <Creation_x0020_Date xmlns="2a7a3ef2-f03b-4b5a-909f-b17eb7155008" xsi:nil="true"/>
    <fca67e54f7f048c8836b3807546d050a xmlns="2a7a3ef2-f03b-4b5a-909f-b17eb7155008">
      <Terms xmlns="http://schemas.microsoft.com/office/infopath/2007/PartnerControls"/>
    </fca67e54f7f048c8836b3807546d050a>
    <Send_x0020_Date xmlns="2a7a3ef2-f03b-4b5a-909f-b17eb7155008" xsi:nil="true"/>
    <RoutingRuleDescription xmlns="http://schemas.microsoft.com/sharepoint/v3">Technische Reglementen</RoutingRuleDescription>
    <Document_x0020_Language xmlns="2a7a3ef2-f03b-4b5a-909f-b17eb7155008">
      <Value>NL</Value>
    </Document_x0020_Language>
    <Document_x0020_Status xmlns="2a7a3ef2-f03b-4b5a-909f-b17eb715500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4091C9-7233-4B61-90CC-10D779BF767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4F103B-8C38-4BC3-B4A2-AD58C5A6C5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7a3ef2-f03b-4b5a-909f-b17eb7155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12AA3F-7994-4423-B9F1-DC652646792E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2a7a3ef2-f03b-4b5a-909f-b17eb7155008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F9B6DC8-DD16-431A-8A47-6A5941C9FE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</vt:lpstr>
      <vt:lpstr>BR1</vt:lpstr>
      <vt:lpstr>BR2</vt:lpstr>
      <vt:lpstr>BR3</vt:lpstr>
      <vt:lpstr>BR4</vt:lpstr>
      <vt:lpstr>BR5</vt:lpstr>
      <vt:lpstr>BR6</vt:lpstr>
      <vt:lpstr>BR7</vt:lpstr>
      <vt:lpstr>BR8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Berekening R-Waarde</dc:title>
  <dc:creator>VLEUGELS Simon</dc:creator>
  <cp:lastModifiedBy>DE DECKER Lien</cp:lastModifiedBy>
  <dcterms:created xsi:type="dcterms:W3CDTF">2015-06-05T18:17:20Z</dcterms:created>
  <dcterms:modified xsi:type="dcterms:W3CDTF">2024-02-05T09:30:26Z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0x010100EB101E6121409E4E9E0DB97D73DD743D001CA6B8219646FB4B9B9418811AA44597</vt:lpwstr>
  </property>
  <property fmtid="{D5CDD505-2E9C-101B-9397-08002B2CF9AE}" pid="3" name="_dlc_DocIdItemGuid">
    <vt:lpwstr>e7985c84-4bcf-4c35-9886-761524c770bc</vt:lpwstr>
  </property>
  <property fmtid="{D5CDD505-2E9C-101B-9397-08002B2CF9AE}" pid="4" name="Generic Document Format">
    <vt:lpwstr/>
  </property>
  <property fmtid="{D5CDD505-2E9C-101B-9397-08002B2CF9AE}" pid="5" name="Agency Activity">
    <vt:lpwstr/>
  </property>
  <property fmtid="{D5CDD505-2E9C-101B-9397-08002B2CF9AE}" pid="6" name="Document Source">
    <vt:lpwstr/>
  </property>
  <property fmtid="{D5CDD505-2E9C-101B-9397-08002B2CF9AE}" pid="7" name="Service1">
    <vt:lpwstr/>
  </property>
</Properties>
</file>